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0" windowHeight="0"/>
  </bookViews>
  <sheets>
    <sheet name="Rekapitulace stavby" sheetId="1" r:id="rId1"/>
    <sheet name="2021_16 - Odvodnění pol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'2021_16 - Odvodnění polní...'!$C$119:$K$374</definedName>
    <definedName name="_xlnm.Print_Area" localSheetId="1">'2021_16 - Odvodnění polní...'!$C$4:$J$76,'2021_16 - Odvodnění polní...'!$C$82:$J$103,'2021_16 - Odvodnění polní...'!$C$109:$J$374</definedName>
    <definedName name="_xlnm.Print_Titles" localSheetId="1">'2021_16 - Odvodnění polní...'!$119:$119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321"/>
  <c r="BH321"/>
  <c r="BG321"/>
  <c r="BF321"/>
  <c r="T321"/>
  <c r="R321"/>
  <c r="P321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0"/>
  <c r="J89"/>
  <c r="F89"/>
  <c r="F87"/>
  <c r="E85"/>
  <c r="J16"/>
  <c r="E16"/>
  <c r="F117"/>
  <c r="J15"/>
  <c r="J10"/>
  <c r="J114"/>
  <c i="1" r="L90"/>
  <c r="AM90"/>
  <c r="AM89"/>
  <c r="L89"/>
  <c r="AM87"/>
  <c r="L87"/>
  <c r="L85"/>
  <c r="L84"/>
  <c i="2" r="J371"/>
  <c r="BK369"/>
  <c r="BK367"/>
  <c r="J365"/>
  <c r="J363"/>
  <c r="BK361"/>
  <c r="BK359"/>
  <c r="BK357"/>
  <c r="BK353"/>
  <c r="BK349"/>
  <c r="J345"/>
  <c r="J340"/>
  <c r="BK336"/>
  <c r="BK331"/>
  <c r="J326"/>
  <c r="J321"/>
  <c r="J316"/>
  <c r="J313"/>
  <c r="J311"/>
  <c r="J309"/>
  <c r="J307"/>
  <c r="J305"/>
  <c r="BK302"/>
  <c r="J297"/>
  <c r="J293"/>
  <c r="BK289"/>
  <c r="J284"/>
  <c r="J282"/>
  <c r="BK280"/>
  <c r="BK275"/>
  <c r="J273"/>
  <c r="J269"/>
  <c r="BK265"/>
  <c r="BK260"/>
  <c r="BK256"/>
  <c r="BK251"/>
  <c r="J245"/>
  <c r="BK242"/>
  <c r="J239"/>
  <c r="BK236"/>
  <c r="BK228"/>
  <c r="J218"/>
  <c r="J208"/>
  <c r="J198"/>
  <c r="BK191"/>
  <c r="J183"/>
  <c r="BK175"/>
  <c r="J170"/>
  <c r="J160"/>
  <c r="J152"/>
  <c r="BK143"/>
  <c r="BK135"/>
  <c r="BK129"/>
  <c r="J123"/>
  <c r="J373"/>
  <c r="J369"/>
  <c r="BK365"/>
  <c r="J361"/>
  <c r="J357"/>
  <c r="J349"/>
  <c r="BK340"/>
  <c r="J331"/>
  <c r="BK321"/>
  <c r="BK313"/>
  <c r="BK309"/>
  <c r="BK305"/>
  <c r="BK297"/>
  <c r="J289"/>
  <c r="BK282"/>
  <c r="BK277"/>
  <c r="J275"/>
  <c r="BK269"/>
  <c r="J260"/>
  <c r="J251"/>
  <c r="BK245"/>
  <c r="BK239"/>
  <c r="BK232"/>
  <c r="J223"/>
  <c r="J213"/>
  <c r="J203"/>
  <c r="BK196"/>
  <c r="J191"/>
  <c r="BK183"/>
  <c r="J175"/>
  <c r="J165"/>
  <c r="J156"/>
  <c r="BK147"/>
  <c r="BK139"/>
  <c r="J132"/>
  <c r="J126"/>
  <c r="J248"/>
  <c r="J232"/>
  <c r="BK223"/>
  <c r="BK213"/>
  <c r="BK203"/>
  <c r="J196"/>
  <c r="J186"/>
  <c r="BK179"/>
  <c r="BK165"/>
  <c r="BK156"/>
  <c r="J147"/>
  <c r="J139"/>
  <c r="BK132"/>
  <c r="BK126"/>
  <c i="1" r="AS94"/>
  <c i="2" r="BK373"/>
  <c r="BK371"/>
  <c r="J367"/>
  <c r="BK363"/>
  <c r="J359"/>
  <c r="J353"/>
  <c r="BK345"/>
  <c r="J336"/>
  <c r="BK326"/>
  <c r="BK316"/>
  <c r="BK311"/>
  <c r="BK307"/>
  <c r="J302"/>
  <c r="BK293"/>
  <c r="BK284"/>
  <c r="J280"/>
  <c r="J277"/>
  <c r="BK273"/>
  <c r="J265"/>
  <c r="J256"/>
  <c r="BK248"/>
  <c r="J242"/>
  <c r="J236"/>
  <c r="J228"/>
  <c r="BK218"/>
  <c r="BK208"/>
  <c r="BK198"/>
  <c r="BK186"/>
  <c r="J179"/>
  <c r="BK170"/>
  <c r="BK160"/>
  <c r="BK152"/>
  <c r="J143"/>
  <c r="J135"/>
  <c r="J129"/>
  <c r="BK123"/>
  <c l="1" r="P122"/>
  <c r="R122"/>
  <c r="BK231"/>
  <c r="J231"/>
  <c r="J97"/>
  <c r="R231"/>
  <c r="P264"/>
  <c r="BK122"/>
  <c r="J122"/>
  <c r="J96"/>
  <c r="T122"/>
  <c r="P231"/>
  <c r="T231"/>
  <c r="BK264"/>
  <c r="J264"/>
  <c r="J98"/>
  <c r="R264"/>
  <c r="T264"/>
  <c r="BK301"/>
  <c r="J301"/>
  <c r="J99"/>
  <c r="P301"/>
  <c r="R301"/>
  <c r="T301"/>
  <c r="BK315"/>
  <c r="J315"/>
  <c r="J100"/>
  <c r="P315"/>
  <c r="R315"/>
  <c r="T315"/>
  <c r="BK344"/>
  <c r="J344"/>
  <c r="J101"/>
  <c r="P344"/>
  <c r="R344"/>
  <c r="T344"/>
  <c r="BK356"/>
  <c r="J356"/>
  <c r="J102"/>
  <c r="P356"/>
  <c r="R356"/>
  <c r="T356"/>
  <c r="J87"/>
  <c r="F90"/>
  <c r="BE132"/>
  <c r="BE135"/>
  <c r="BE143"/>
  <c r="BE147"/>
  <c r="BE156"/>
  <c r="BE165"/>
  <c r="BE183"/>
  <c r="BE196"/>
  <c r="BE203"/>
  <c r="BE213"/>
  <c r="BE228"/>
  <c r="BE236"/>
  <c r="BE242"/>
  <c r="BE245"/>
  <c r="BE256"/>
  <c r="BE260"/>
  <c r="BE265"/>
  <c r="BE275"/>
  <c r="BE277"/>
  <c r="BE280"/>
  <c r="BE282"/>
  <c r="BE289"/>
  <c r="BE293"/>
  <c r="BE302"/>
  <c r="BE305"/>
  <c r="BE307"/>
  <c r="BE309"/>
  <c r="BE311"/>
  <c r="BE316"/>
  <c r="BE321"/>
  <c r="BE326"/>
  <c r="BE336"/>
  <c r="BE340"/>
  <c r="BE353"/>
  <c r="BE361"/>
  <c r="BE367"/>
  <c r="BE369"/>
  <c r="BE371"/>
  <c r="BE373"/>
  <c r="BE123"/>
  <c r="BE126"/>
  <c r="BE129"/>
  <c r="BE139"/>
  <c r="BE152"/>
  <c r="BE160"/>
  <c r="BE170"/>
  <c r="BE175"/>
  <c r="BE179"/>
  <c r="BE186"/>
  <c r="BE191"/>
  <c r="BE198"/>
  <c r="BE208"/>
  <c r="BE218"/>
  <c r="BE223"/>
  <c r="BE232"/>
  <c r="BE239"/>
  <c r="BE248"/>
  <c r="BE251"/>
  <c r="BE269"/>
  <c r="BE273"/>
  <c r="BE284"/>
  <c r="BE297"/>
  <c r="BE313"/>
  <c r="BE331"/>
  <c r="BE345"/>
  <c r="BE349"/>
  <c r="BE357"/>
  <c r="BE359"/>
  <c r="BE363"/>
  <c r="BE365"/>
  <c r="F33"/>
  <c i="1" r="BB95"/>
  <c r="BB94"/>
  <c r="AX94"/>
  <c i="2" r="F34"/>
  <c i="1" r="BC95"/>
  <c r="BC94"/>
  <c r="W32"/>
  <c i="2" r="J32"/>
  <c i="1" r="AW95"/>
  <c i="2" r="F32"/>
  <c i="1" r="BA95"/>
  <c r="BA94"/>
  <c r="W30"/>
  <c i="2" r="F35"/>
  <c i="1" r="BD95"/>
  <c r="BD94"/>
  <c r="W33"/>
  <c i="2" l="1" r="R121"/>
  <c r="R120"/>
  <c r="T121"/>
  <c r="T120"/>
  <c r="P121"/>
  <c r="P120"/>
  <c i="1" r="AU95"/>
  <c i="2" r="BK121"/>
  <c r="J121"/>
  <c r="J95"/>
  <c i="1" r="AU94"/>
  <c r="AY94"/>
  <c i="2" r="J31"/>
  <c i="1" r="AV95"/>
  <c r="AT95"/>
  <c r="AW94"/>
  <c r="AK30"/>
  <c r="W31"/>
  <c i="2" r="F31"/>
  <c i="1" r="AZ95"/>
  <c r="AZ94"/>
  <c r="W29"/>
  <c i="2" l="1" r="BK120"/>
  <c r="J120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<sst xmlns="http://schemas.openxmlformats.org/spreadsheetml/2006/main">
  <si>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</si>
  <si>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</si>
  <si>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</si>
  <si>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</si>
  <si>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</si>
  <si>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{f9202c05-b0e2-4b38-b2da-e41621cf460b}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</si>
  <si>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</si>
  <si>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</si>
  <si>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</si>
  <si>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</si>
  <si>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</si>
  <si>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</si>
  <si>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</si>
  <si>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</si>
  <si>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</si>
  <si>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</si>
  <si>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</si>
  <si>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Odvodnění polní cesty C6a u objektu č.p. 68 v obci Miřetice</t>
  </si>
  <si>
    <t>KSO:</t>
  </si>
  <si>
    <t>CC-CZ:</t>
  </si>
  <si>
    <t>Místo:</t>
  </si>
  <si>
    <t>Miřetice</t>
  </si>
  <si>
    <t>Datum:</t>
  </si>
  <si>
    <t>7. 10. 2021</t>
  </si>
  <si>
    <t>Zadavatel:</t>
  </si>
  <si>
    <t>IČ:</t>
  </si>
  <si>
    <t>01312774</t>
  </si>
  <si>
    <t>Státní pozemkový úřad</t>
  </si>
  <si>
    <t>DIČ:</t>
  </si>
  <si>
    <t>CZ01312774</t>
  </si>
  <si>
    <t>Uchazeč:</t>
  </si>
  <si>
    <t>Vyplň údaj</t>
  </si>
  <si>
    <t>Projektant:</t>
  </si>
  <si>
    <t>01390597</t>
  </si>
  <si>
    <t>Ing. Tomáš Vyšinka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</si>
  <si>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</si>
  <si>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</si>
  <si>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</si>
  <si>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1) Dodavatel je povinen do ceny jednotlivých položek započíst veškeré materiály a práce nezbytné k dokonalému a kompletnímu provedení díla._x000d_
2) Nedílnou součástí tohoto výkazu výměr je kompletní projektová dokumentace, jež podrobně definuje jednotlivé položky, materiály a práce. Položky ve výkazu výměr jsou souhrnným a zjednodušeným popisem daných konstrukcí a prací._x000d_
3) Dodavatel je povinen se seznámit se stavem stavby, jejího okolí a podmínek realizace a toto zohlednit do ceny díla._x000d_
4) Vzhledem k tomu, že při otevírání souboru *xls; *xlsx, pro provedení ocenění díla může dojítí k neúplnému zobrazení popisu položek (dle konkrétního nastavení formátů u jednotlivých dodavatelů), musí se dodavatel seznámit s popisem každé položky._x000d_
Pro všechny položky pak platí, že dodavatel oceňuje položku dle kompletního popisu, i když je ve formátu *xls; *xlsx zobrazen neúplně._x000d_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</si>
  <si>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</si>
  <si>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</si>
  <si>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</si>
  <si>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</si>
  <si>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</si>
  <si>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</si>
  <si>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</si>
  <si>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</si>
  <si>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</si>
  <si>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</si>
  <si>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</si>
  <si>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</si>
  <si>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</si>
  <si>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</si>
  <si>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</si>
  <si>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</si>
  <si>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</si>
  <si>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</si>
  <si>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</si>
  <si>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</si>
  <si>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</si>
  <si>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</si>
  <si>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</si>
  <si>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</si>
  <si>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</si>
  <si>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</si>
  <si>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</si>
  <si>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</si>
  <si>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</si>
  <si>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</si>
  <si>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</si>
  <si>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</si>
  <si>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</si>
  <si>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</si>
  <si>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</si>
  <si>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</si>
  <si>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</si>
  <si>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</si>
  <si>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</si>
  <si>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</si>
  <si>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</si>
  <si>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</si>
  <si>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</si>
  <si>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</si>
  <si>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</si>
  <si>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</si>
  <si>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</si>
  <si>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</si>
  <si>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</si>
  <si>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1) Dodavatel je povinen do ceny jednotlivých položek započíst veškeré materiály a práce nezbytné k dokonalému a kompletnímu provedení díla. 2) Nedílnou součástí tohoto výkazu výměr je kompletní projektová dokumentace, jež podrobně definuje jednotlivé položky, materiály a práce. Položky ve výkazu výměr jsou souhrnným a zjednodušeným popisem daných konstrukcí a prací. 3) Dodavatel je povinen se seznámit se stavem stavby, jejího okolí a podmínek realizace a toto zohlednit do ceny díla. 4) Vzhledem k tomu, že při otevírání souboru *xls; *xlsx, pro provedení ocenění díla může dojítí k neúplnému zobrazení popisu položek (dle konkrétního nastavení formátů u jednotlivých dodavatelů), musí se dodavatel seznámit s popisem každé položky. Pro všechny položky pak platí, že dodavatel oceňuje položku dle kompletního popisu, i když je ve formátu *xls; *xlsx zobrazen neúplně.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</si>
  <si>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</si>
  <si>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</si>
  <si>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</si>
  <si>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</si>
  <si>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</si>
  <si>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</si>
  <si>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</si>
  <si>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</si>
  <si>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</si>
  <si>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</si>
  <si>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</si>
  <si>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</si>
  <si>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</si>
  <si>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</si>
  <si>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</si>
  <si>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</si>
  <si>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</si>
  <si>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</si>
  <si>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</si>
  <si>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</si>
  <si>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</si>
  <si>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</si>
  <si>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</si>
  <si>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</si>
  <si>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</si>
  <si>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</si>
  <si>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</si>
  <si>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</si>
  <si>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</si>
  <si>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</si>
  <si>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</si>
  <si>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119002121</t>
  </si>
  <si>
    <t>Přechodová lávka délky do 2 m včetně zábradlí pro zabezpečení výkopu zřízení</t>
  </si>
  <si>
    <t>kus</t>
  </si>
  <si>
    <t>4</t>
  </si>
  <si>
    <t>1020198601</t>
  </si>
  <si>
    <t>PP</t>
  </si>
  <si>
    <t>Pomocné konstrukce při zabezpečení výkopu vodorovné pochozí přechodová lávka délky do 2 m včetně zábradlí zřízení</t>
  </si>
  <si>
    <t>Online PSC</t>
  </si>
  <si>
    <t>https://podminky.urs.cz/item/CS_URS_2022_01/119002121</t>
  </si>
  <si>
    <t>119002122</t>
  </si>
  <si>
    <t>Přechodová lávka délky do 2 m včetně zábradlí pro zabezpečení výkopu odstranění</t>
  </si>
  <si>
    <t>-1117370526</t>
  </si>
  <si>
    <t>Pomocné konstrukce při zabezpečení výkopu vodorovné pochozí přechodová lávka délky do 2 m včetně zábradlí odstranění</t>
  </si>
  <si>
    <t>https://podminky.urs.cz/item/CS_URS_2022_01/119002122</t>
  </si>
  <si>
    <t>3</t>
  </si>
  <si>
    <t>119002411</t>
  </si>
  <si>
    <t>Pojezdový ocelový plech pro zabezpečení výkopu zřízení</t>
  </si>
  <si>
    <t>m2</t>
  </si>
  <si>
    <t>35960965</t>
  </si>
  <si>
    <t>Pomocné konstrukce při zabezpečení výkopu vodorovné pojízdné z tlustého ocelového plechu šířky výkopu do 1 m zřízení</t>
  </si>
  <si>
    <t>https://podminky.urs.cz/item/CS_URS_2022_01/119002411</t>
  </si>
  <si>
    <t>119002412</t>
  </si>
  <si>
    <t>Pojezdový ocelový plech pro zabezpečení výkopu odstranění</t>
  </si>
  <si>
    <t>1446784088</t>
  </si>
  <si>
    <t>Pomocné konstrukce při zabezpečení výkopu vodorovné pojízdné z tlustého ocelového plechu šířky výkopu do 1 m odstranění</t>
  </si>
  <si>
    <t>https://podminky.urs.cz/item/CS_URS_2022_01/119002412</t>
  </si>
  <si>
    <t>5</t>
  </si>
  <si>
    <t>919735112</t>
  </si>
  <si>
    <t>Řezání stávajícího živičného krytu hl přes 50 do 100 mm</t>
  </si>
  <si>
    <t>m</t>
  </si>
  <si>
    <t>900553419</t>
  </si>
  <si>
    <t xml:space="preserve">Řezání stávajícího živičného krytu nebo podkladu  hloubky přes 50 do 100 mm</t>
  </si>
  <si>
    <t>https://podminky.urs.cz/item/CS_URS_2022_01/919735112</t>
  </si>
  <si>
    <t>VV</t>
  </si>
  <si>
    <t>54,4+3,2+3,2</t>
  </si>
  <si>
    <t>6</t>
  </si>
  <si>
    <t>113107442</t>
  </si>
  <si>
    <t>Odstranění podkladu živičných tl přes 50 do 100 mm při překopech strojně pl do 15 m2</t>
  </si>
  <si>
    <t>-1223161207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</si>
  <si>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</si>
  <si>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https://podminky.urs.cz/item/CS_URS_2022_01/113107442</t>
  </si>
  <si>
    <t>(26,7+2,8)*1,05</t>
  </si>
  <si>
    <t>7</t>
  </si>
  <si>
    <t>113107422</t>
  </si>
  <si>
    <t>Odstranění podkladu z kameniva drceného tl přes 100 do 200 mm při překopech strojně pl do 15 m2</t>
  </si>
  <si>
    <t>-2044883915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</si>
  <si>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</si>
  <si>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https://podminky.urs.cz/item/CS_URS_2022_01/113107422</t>
  </si>
  <si>
    <t>(26,7+2,8+0,7)*1,05</t>
  </si>
  <si>
    <t>8</t>
  </si>
  <si>
    <t>113107412</t>
  </si>
  <si>
    <t>Odstranění podkladu z kameniva těženého tl 200 mm při překopech strojně pl do 15 m2</t>
  </si>
  <si>
    <t>1624673219</t>
  </si>
  <si>
    <t>Odstranění podkladů nebo krytů při překopech inženýrských sítí s přemístěním hmot na skládku ve vzdálenosti do 3 m nebo s naložením na dopravní prostředek strojně plochy jednotlivě do 15 m2 z kameniva těženého, o tl. vrstvy přes 100 do 200 mm</t>
  </si>
  <si>
    <t>https://podminky.urs.cz/item/CS_URS_2022_01/113107412</t>
  </si>
  <si>
    <t>PSC</t>
  </si>
  <si>
    <t xml:space="preserve">Poznámka k souboru cen:_x000d_
1. Pro volbu cen z hlediska množství se uvažuje každá souvisle odstraňovaná plocha krytu nebo podkladu stejného druhu samostatně. Odstraňuje-li se několik vrstev vozovky najednou, jednotlivé vrstvy se oceňují každá samostatně. 2. Ceny jsou určeny pouze pro případy havárií a přeložek. 3. Ceny nelze použít v rámci výstavby nových inženýrských sítí. 4. Ceny a) –7011 až –7013, -7411 až -7413 a -7511 až -7513 lze použít i pro odstranění podkladů nebo krytů ze štěrkopísku, škváry, strusky nebo z mechanicky zpevněných zemin, b) –7021 až 7025, -7421 až -7425 a -7521 až -7525 lze použít i pro odstranění podkladů nebo krytů ze zemin stabilizovaných vápnem, c) –7030 až -7034, -7430 až -7434 a -7530 až -7534 lze použít i pro odstranění dlažeb uložených do betonového lože a dlažeb z mozaiky uložených do cementové malty nebo podkladu ze zemin stabilizovaných cementem. 5. Ceny lze použít i pro odstranění podkladů nebo krytů opatřených živičnými postřiky nebo nátěry. 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 7. Přemístění vybouraného materiálu na vzdálenost přes 3 m se oceňuje cenami souborů cen 997 22-1 Vodorovná doprava suti. 8. Cenypro odstranění živičných podkladů nebo krytů -704 ., -744 . a -754 . nelze použít pro odstranění podkladu nebo krytu frézováním. </t>
  </si>
  <si>
    <t>9</t>
  </si>
  <si>
    <t>119003227</t>
  </si>
  <si>
    <t>Mobilní plotová zábrana vyplněná dráty výšky do 2,2 m pro zabezpečení výkopu zřízení</t>
  </si>
  <si>
    <t>-1273942069</t>
  </si>
  <si>
    <t>Pomocné konstrukce při zabezpečení výkopu svislé ocelové mobilní oplocení, výšky do 2,2 m panely vyplněné dráty zřízení</t>
  </si>
  <si>
    <t>https://podminky.urs.cz/item/CS_URS_2022_01/119003227</t>
  </si>
  <si>
    <t xml:space="preserve">Poznámka k souboru cen:_x000d_
1. V ceně zřízení -2121, -2131, -2411, -3211, -3212, -3213, -3215, -3217, -3121, -3223, -3227 jsou započteny i náklady na opotřebení. 2. V ceně zřízení mobilního oplocení -3211, -3213, -3217, -3223, -3227 je zahrnuto i opotřebení betonové patky, vzpěry, spojky. 3. Položku -2411 lze použít pouze pro šířku výkopu do 1,0 m. 4. V položce -3131 jsou započteny i náklady na dřevěný sloupek. 5. U položek -2311, -4111, -4121 je uvažováno se 100% opotřebením. Bezpečný vlez nebo výlez se zpravidla umisťuje po 20 m délky výkopu. 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 </t>
  </si>
  <si>
    <t>10</t>
  </si>
  <si>
    <t>119003228</t>
  </si>
  <si>
    <t>Mobilní plotová zábrana vyplněná dráty výšky do 2,2 m pro zabezpečení výkopu odstranění</t>
  </si>
  <si>
    <t>550889609</t>
  </si>
  <si>
    <t>Pomocné konstrukce při zabezpečení výkopu svislé ocelové mobilní oplocení, výšky do 2,2 m panely vyplněné dráty odstranění</t>
  </si>
  <si>
    <t>https://podminky.urs.cz/item/CS_URS_2022_01/119003228</t>
  </si>
  <si>
    <t>11</t>
  </si>
  <si>
    <t>121151103</t>
  </si>
  <si>
    <t>Sejmutí ornice plochy do 100 m2 tl vrstvy do 200 mm strojně</t>
  </si>
  <si>
    <t>827230678</t>
  </si>
  <si>
    <t>Sejmutí ornice strojně při souvislé ploše do 100 m2, tl. vrstvy do 200 mm</t>
  </si>
  <si>
    <t>https://podminky.urs.cz/item/CS_URS_2022_01/121151103</t>
  </si>
  <si>
    <t xml:space="preserve">Poznámka k souboru cen:_x000d_
1. V cenách jsou započteny i náklady na a) naložení sejmuté ornice na dopravní prostředek. b) vodorovné přemístění na hromady v místě upotřebení nebo na dočasné či trvalé skládky na vzdálenost do 50 m a se složením. 2. Ceny lze použít i pro sejmutí podorničí. 3. V cenách nejsou započteny náklady na odstranění nevhodných přimísenin (kamenů, kořenů apod.); tyto práce se ocení individuálně. </t>
  </si>
  <si>
    <t>23,8+0,15</t>
  </si>
  <si>
    <t>12</t>
  </si>
  <si>
    <t>132312211</t>
  </si>
  <si>
    <t>Hloubení rýh š do 2000 mm v soudržných horninách třídy těžitelnosti II, skupiny 4 ručně</t>
  </si>
  <si>
    <t>m3</t>
  </si>
  <si>
    <t>422288590</t>
  </si>
  <si>
    <t>Hloubení rýh šířky přes 800 do 2 000 mm ručně zapažených i nezapažených, s urovnáním dna do předepsaného profilu a spádu v hornině třídy těžitelnosti II skupiny 4 soudržných</t>
  </si>
  <si>
    <t>https://podminky.urs.cz/item/CS_URS_2021_01/132312211</t>
  </si>
  <si>
    <t xml:space="preserve">Poznámka k souboru cen:_x000d_
1. V cenách jsou započteny i náklady na: a) přehození výkopku na přilehlém terénu na vzdálenost do 3 m od podélné osy rýhy nebo naložení výkopku na dopravní prostředek, </t>
  </si>
  <si>
    <t>1*1*0,7*1,5</t>
  </si>
  <si>
    <t>13</t>
  </si>
  <si>
    <t>132354201</t>
  </si>
  <si>
    <t>Hloubení zapažených rýh š do 2000 mm v hornině třídy těžitelnosti II, skupiny 4 objem do 20 m3</t>
  </si>
  <si>
    <t>-146783792</t>
  </si>
  <si>
    <t>Hloubení zapažených rýh šířky přes 800 do 2 000 mm strojně s urovnáním dna do předepsaného profilu a spádu v hornině třídy těžitelnosti II skupiny 4 do 20 m3</t>
  </si>
  <si>
    <t>https://podminky.urs.cz/item/CS_URS_2022_01/132354201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</si>
  <si>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 </t>
  </si>
  <si>
    <t>20,77*0,9*1,5</t>
  </si>
  <si>
    <t>14</t>
  </si>
  <si>
    <t>122351101</t>
  </si>
  <si>
    <t>Odkopávky a prokopávky nezapažené v hornině třídy těžitelnosti II skupiny 4 objem do 20 m3 strojně</t>
  </si>
  <si>
    <t>1325264445</t>
  </si>
  <si>
    <t>Odkopávky a prokopávky nezapažené strojně v hornině třídy těžitelnosti II skupiny 4 do 20 m3</t>
  </si>
  <si>
    <t>https://podminky.urs.cz/item/CS_URS_2022_01/122351101</t>
  </si>
  <si>
    <t>0,14*1*26*1,1</t>
  </si>
  <si>
    <t>151101101</t>
  </si>
  <si>
    <t>Zřízení příložného pažení a rozepření stěn rýh hl do 2 m</t>
  </si>
  <si>
    <t>-700665593</t>
  </si>
  <si>
    <t>Zřízení pažení a rozepření stěn rýh pro podzemní vedení příložné pro jakoukoliv mezerovitost, hloubky do 2 m</t>
  </si>
  <si>
    <t>https://podminky.urs.cz/item/CS_URS_2022_01/151101101</t>
  </si>
  <si>
    <t>6,1*2*1,2</t>
  </si>
  <si>
    <t>16</t>
  </si>
  <si>
    <t>151101111</t>
  </si>
  <si>
    <t>Odstranění příložného pažení a rozepření stěn rýh hl do 2 m</t>
  </si>
  <si>
    <t>600574029</t>
  </si>
  <si>
    <t>Odstranění pažení a rozepření stěn rýh pro podzemní vedení s uložením materiálu na vzdálenost do 3 m od kraje výkopu příložné, hloubky do 2 m</t>
  </si>
  <si>
    <t>https://podminky.urs.cz/item/CS_URS_2022_01/151101111</t>
  </si>
  <si>
    <t>17</t>
  </si>
  <si>
    <t>451572111</t>
  </si>
  <si>
    <t>Lože pod potrubí otevřený výkop z kameniva drobného těženého</t>
  </si>
  <si>
    <t>801936909</t>
  </si>
  <si>
    <t>Lože pod potrubí, stoky a drobné objekty v otevřeném výkopu z kameniva drobného těženého 0 až 4 mm</t>
  </si>
  <si>
    <t>https://podminky.urs.cz/item/CS_URS_2022_01/451572111</t>
  </si>
  <si>
    <t xml:space="preserve">Poznámka k souboru cen:_x000d_
1. Ceny -1111 a -1192 lze použít i pro zřízení sběrných vrstev nad drenážními trubkami. 2. V cenách -5111 a -1192 jsou započteny i náklady na prohození výkopku získaného při zemních pracích. </t>
  </si>
  <si>
    <t>0,1*0,9*29,8*1,1</t>
  </si>
  <si>
    <t>18</t>
  </si>
  <si>
    <t>175151101</t>
  </si>
  <si>
    <t>Obsypání potrubí strojně sypaninou bez prohození, uloženou do 3 m</t>
  </si>
  <si>
    <t>-1211408023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</si>
  <si>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</si>
  <si>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</si>
  <si>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 2. Míru zhutnění předepisuje projekt. 3. V cenách nejsou zahrnuty náklady na nakupovanou sypaninu. Tato se oceňuje ve specifikaci. 4. V cenách nejsou zahrnuty náklady na prohození sypaniny, tyto náklady se oceňují položkou 17511-1109 Příplatek za prohození sypaniny. </t>
  </si>
  <si>
    <t>0,4*29,8*1,1</t>
  </si>
  <si>
    <t>19</t>
  </si>
  <si>
    <t>M</t>
  </si>
  <si>
    <t>58337310</t>
  </si>
  <si>
    <t>štěrkopísek frakce 0/4</t>
  </si>
  <si>
    <t>t</t>
  </si>
  <si>
    <t>-1103463636</t>
  </si>
  <si>
    <t>20</t>
  </si>
  <si>
    <t>162351123</t>
  </si>
  <si>
    <t>Vodorovné přemístění přes 50 do 500 m výkopku/sypaniny z hornin třídy těžitelnosti II skupiny 4 a 5</t>
  </si>
  <si>
    <t>-1662484296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</si>
  <si>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</si>
  <si>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https://podminky.urs.cz/item/CS_URS_2022_01/162351123</t>
  </si>
  <si>
    <t>1,05+28,04+4,04"výkopek</t>
  </si>
  <si>
    <t>14,071"zásyp</t>
  </si>
  <si>
    <t>167151112</t>
  </si>
  <si>
    <t>Nakládání výkopku z hornin třídy těžitelnosti II, skupiny 4 a 5 přes 100 m3</t>
  </si>
  <si>
    <t>1049635176</t>
  </si>
  <si>
    <t>Nakládání, skládání a překládání neulehlého výkopku nebo sypaniny strojně nakládání, množství přes 100 m3, z hornin třídy těžitelnosti II, skupiny 4 a 5</t>
  </si>
  <si>
    <t>https://podminky.urs.cz/item/CS_URS_2022_01/167151112</t>
  </si>
  <si>
    <t xml:space="preserve">Poznámka k souboru cen:_x000d_
1. Ceny -1131 až -1133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2. Množství měrných jednotek se určí v rostlém stavu horniny. </t>
  </si>
  <si>
    <t>1,05+28,04+4,04</t>
  </si>
  <si>
    <t>22</t>
  </si>
  <si>
    <t>174151101</t>
  </si>
  <si>
    <t>Zásyp jam, šachet rýh nebo kolem objektů sypaninou se zhutněním</t>
  </si>
  <si>
    <t>605949389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</si>
  <si>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</si>
  <si>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</si>
  <si>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 xml:space="preserve">Poznámka k souboru cen:_x000d_
1. Ceny nelze použít pro zásyp rýh pro drenážní trativody pro lesnicko-technické meliorace a zemědělské. Zásyp těchto rýh se oceňuje cenami souboru cen 174 Zásyp rýh pro drény. 2. V cenách je započteno přemístění sypaniny ze vzdálenosti 10 m od kraje výkopu nebo zasypávaného prostoru, měřeno k těžišti skládky. 3. Objem zásypu je rozdíl objemu výkopu a objemu do něho vestavěných konstrukcí nebo uložených vedení i s jejich obklady a podklady. Objem potrubí do DN 180, příp. i s obalem, se od objemu zásypu neodečítá. Pro stanovení objemu zásypu se od objemu výkopu odečítá i objem obsypu potrubí oceňovaný cenami souboru cen 175 Obsyp potrubí, přichází-li v úvahu . 4. Odklizení zbylého výkopku po provedení zásypu zářezů se šikmými stěnami pro podzemní vedení nebo zásypu jam a rýh pro podzemní vedení se oceňuje cenami souboru cen 167 Nakládání výkopku nebo sypaniny a 162 Vodorovné přemístění výkopku. 5. Rozprostření zbylého výkopku podél výkopu a nad výkopem po provedení zásypů zářezů se šikmými stěnami pro podzemní vedení nebo zásypu jam a rýh pro podzemní vedení se oceňuje cenami souborů cen 171 Uložení sypaniny do násypů. 6. V cenách nejsou zahrnuty náklady na prohození sypaniny, tyto náklady se oceňují cenou 17411-1109 Příplatek za prohození sypaniny. </t>
  </si>
  <si>
    <t>1,05+28,04-0,504*29,8</t>
  </si>
  <si>
    <t>23</t>
  </si>
  <si>
    <t>162751137</t>
  </si>
  <si>
    <t>Vodorovné přemístění přes 9 000 do 10000 m výkopku/sypaniny z horniny třídy těžitelnosti II skupiny 4 a 5</t>
  </si>
  <si>
    <t>-1191530189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</si>
  <si>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</si>
  <si>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https://podminky.urs.cz/item/CS_URS_2022_01/162751137</t>
  </si>
  <si>
    <t>-14,071"zásyp</t>
  </si>
  <si>
    <t>24</t>
  </si>
  <si>
    <t>171201231</t>
  </si>
  <si>
    <t>Poplatek za uložení zeminy a kamení na recyklační skládce (skládkovné) kód odpadu 17 05 04</t>
  </si>
  <si>
    <t>432419646</t>
  </si>
  <si>
    <t>Poplatek za uložení stavebního odpadu na recyklační skládce (skládkovné) zeminy a kamení zatříděného do Katalogu odpadů pod kódem 17 05 04</t>
  </si>
  <si>
    <t>https://podminky.urs.cz/item/CS_URS_2022_01/171201231</t>
  </si>
  <si>
    <t>15,019+4,04</t>
  </si>
  <si>
    <t>19,059*1,6 'Přepočtené koeficientem množství</t>
  </si>
  <si>
    <t>25</t>
  </si>
  <si>
    <t>181411131</t>
  </si>
  <si>
    <t>Založení parkového trávníku výsevem plochy do 1000 m2 v rovině a ve svahu do 1:5</t>
  </si>
  <si>
    <t>-1055175114</t>
  </si>
  <si>
    <t>Založení trávníku na půdě předem připravené plochy do 1000 m2 výsevem včetně utažení parkového v rovině nebo na svahu do 1:5</t>
  </si>
  <si>
    <t>https://podminky.urs.cz/item/CS_URS_2022_01/181411131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</si>
  <si>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</si>
  <si>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26</t>
  </si>
  <si>
    <t>005724100</t>
  </si>
  <si>
    <t>osivo směs travní parková</t>
  </si>
  <si>
    <t>kg</t>
  </si>
  <si>
    <t>1208716051</t>
  </si>
  <si>
    <t>osivo směs travní parková (30g/m²)</t>
  </si>
  <si>
    <t>23,95*0,03 'Přepočtené koeficientem množství</t>
  </si>
  <si>
    <t>Komunikace pozemní</t>
  </si>
  <si>
    <t>27</t>
  </si>
  <si>
    <t>577134031</t>
  </si>
  <si>
    <t>Asfaltový beton vrstva obrusná ACO 11 (ABS) tř. I tl 40 mm š do 1,5 m z modifikovaného asfaltu</t>
  </si>
  <si>
    <t>1542632582</t>
  </si>
  <si>
    <t xml:space="preserve">Asfaltový beton vrstva obrusná ACO 11 (ABS)  s rozprostřením a se zhutněním z modifikovaného asfaltu v pruhu šířky do 1,5 m, po zhutnění tl. 40 mm</t>
  </si>
  <si>
    <t>https://podminky.urs.cz/item/CS_URS_2022_01/577134031</t>
  </si>
  <si>
    <t>(26,65-6,05+2,8)*1,05</t>
  </si>
  <si>
    <t>28</t>
  </si>
  <si>
    <t>573211109</t>
  </si>
  <si>
    <t>Postřik živičný spojovací z asfaltu v množství 0,50 kg/m2</t>
  </si>
  <si>
    <t>1699676533</t>
  </si>
  <si>
    <t>Postřik spojovací PS bez posypu kamenivem z asfaltu silničního, v množství 0,50 kg/m2</t>
  </si>
  <si>
    <t>https://podminky.urs.cz/item/CS_URS_2022_01/573211109</t>
  </si>
  <si>
    <t>29</t>
  </si>
  <si>
    <t>565135101</t>
  </si>
  <si>
    <t>Asfaltový beton vrstva podkladní ACP 16 (obalované kamenivo OKS) tl 50 mm š do 1,5 m</t>
  </si>
  <si>
    <t>1704665691</t>
  </si>
  <si>
    <t xml:space="preserve">Asfaltový beton vrstva podkladní ACP 16 (obalované kamenivo střednězrnné - OKS)  s rozprostřením a zhutněním v pruhu šířky do 1,5 m, po zhutnění tl. 50 mm</t>
  </si>
  <si>
    <t>https://podminky.urs.cz/item/CS_URS_2022_01/565135101</t>
  </si>
  <si>
    <t>30</t>
  </si>
  <si>
    <t>573111113</t>
  </si>
  <si>
    <t>Postřik živičný infiltrační s posypem z asfaltu množství 1,5 kg/m2</t>
  </si>
  <si>
    <t>-571154748</t>
  </si>
  <si>
    <t>Postřik infiltrační PI z asfaltu silničního s posypem kamenivem, v množství 1,50 kg/m2</t>
  </si>
  <si>
    <t>https://podminky.urs.cz/item/CS_URS_2022_01/573111113</t>
  </si>
  <si>
    <t>31</t>
  </si>
  <si>
    <t>564752114</t>
  </si>
  <si>
    <t>Podklad z vibrovaného štěrku VŠ tl 180 mm</t>
  </si>
  <si>
    <t>488556481</t>
  </si>
  <si>
    <t xml:space="preserve">Podklad nebo kryt z vibrovaného štěrku VŠ  s rozprostřením, vlhčením a zhutněním, po zhutnění tl. 180 mm</t>
  </si>
  <si>
    <t>https://podminky.urs.cz/item/CS_URS_2022_01/564752114</t>
  </si>
  <si>
    <t>32</t>
  </si>
  <si>
    <t>564261111</t>
  </si>
  <si>
    <t>Podklad nebo podsyp ze štěrkopísku ŠP tl 200 mm</t>
  </si>
  <si>
    <t>1084020602</t>
  </si>
  <si>
    <t xml:space="preserve">Podklad nebo podsyp ze štěrkopísku ŠP  s rozprostřením, vlhčením a zhutněním, po zhutnění tl. 200 mm</t>
  </si>
  <si>
    <t>https://podminky.urs.cz/item/CS_URS_2022_01/564261111</t>
  </si>
  <si>
    <t>33</t>
  </si>
  <si>
    <t>919732211</t>
  </si>
  <si>
    <t>Styčná spára napojení nového živičného povrchu na stávající za tepla š 15 mm hl 25 mm s prořezáním</t>
  </si>
  <si>
    <t>-785828484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</si>
  <si>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</si>
  <si>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https://podminky.urs.cz/item/CS_URS_2022_01/919732211</t>
  </si>
  <si>
    <t xml:space="preserve">Poznámka k souboru cen:_x000d_
1. V cenách jsou započteny i náklady na vyčištění spár, na impregnaci a zalití spár včetně dodání hmot. </t>
  </si>
  <si>
    <t>34</t>
  </si>
  <si>
    <t>569851111</t>
  </si>
  <si>
    <t>Zpevnění krajnic štěrkodrtí tl 150 mm</t>
  </si>
  <si>
    <t>1064349104</t>
  </si>
  <si>
    <t xml:space="preserve">Zpevnění krajnic nebo komunikací pro pěší  s rozprostřením a zhutněním, po zhutnění štěrkodrtí tl. 150 mm</t>
  </si>
  <si>
    <t>https://podminky.urs.cz/item/CS_URS_2022_01/569851111</t>
  </si>
  <si>
    <t>0,7*1,1</t>
  </si>
  <si>
    <t>35</t>
  </si>
  <si>
    <t>564231111</t>
  </si>
  <si>
    <t>Podklad nebo podsyp ze štěrkopísku ŠP tl 100 mm</t>
  </si>
  <si>
    <t>249527697</t>
  </si>
  <si>
    <t xml:space="preserve">Podklad nebo podsyp ze štěrkopísku ŠP  s rozprostřením, vlhčením a zhutněním, po zhutnění tl. 100 mm</t>
  </si>
  <si>
    <t>https://podminky.urs.cz/item/CS_URS_2022_01/564231111</t>
  </si>
  <si>
    <t>1*26"podsyp pod žlab</t>
  </si>
  <si>
    <t>Trubní vedení</t>
  </si>
  <si>
    <t>36</t>
  </si>
  <si>
    <t>871315231</t>
  </si>
  <si>
    <t>Kanalizační potrubí z tvrdého PVC jednovrstvé tuhost třídy SN10 DN 160</t>
  </si>
  <si>
    <t>1477911963</t>
  </si>
  <si>
    <t>Kanalizační potrubí z tvrdého PVC v otevřeném výkopu ve sklonu do 20 %, hladkého plnostěnného jednovrstvého, tuhost třídy SN 10 DN 160</t>
  </si>
  <si>
    <t>https://podminky.urs.cz/item/CS_URS_2022_01/871315231</t>
  </si>
  <si>
    <t>29,8*1,1</t>
  </si>
  <si>
    <t>37</t>
  </si>
  <si>
    <t>877355121.1</t>
  </si>
  <si>
    <t>Výřez a montáž tvarovek odbočných na potrubí z kanalizačních trub z PVC DN 200</t>
  </si>
  <si>
    <t>237151983</t>
  </si>
  <si>
    <t xml:space="preserve">Výřez a montáž odbočné tvarovky na potrubí z trub z tvrdého PVC  DN 200</t>
  </si>
  <si>
    <t>https://podminky.urs.cz/item/CS_URS_2022_01/877355121.1</t>
  </si>
  <si>
    <t xml:space="preserve">Poznámka k souboru cen:_x000d_
1. Ceny jsou určeny pro dodatečné osazení odbočných tvarovek na stávající potrubí. 2. V cenách nejsou započteny náklady na dodání 1 ks odbočné tvarovky a 1 ks přesuvky, popř. 1 ks trouby a těsnících kroužků; tyto náklady se oceňují ve specifikaci. Ztratné lze dohodnout u trub kanalizačních z tvrdého PVC ve výši 1,5 %. </t>
  </si>
  <si>
    <t>38</t>
  </si>
  <si>
    <t>28611432</t>
  </si>
  <si>
    <t>odbočka kanalizační plastová s hrdlem KG 200/160/87°</t>
  </si>
  <si>
    <t>767378662</t>
  </si>
  <si>
    <t>39</t>
  </si>
  <si>
    <t>28611972</t>
  </si>
  <si>
    <t>přesuvka kanalizační PP KG DN 200</t>
  </si>
  <si>
    <t>1880378701</t>
  </si>
  <si>
    <t>40</t>
  </si>
  <si>
    <t>877315211</t>
  </si>
  <si>
    <t>Montáž tvarovek z tvrdého PVC-systém KG nebo z polypropylenu-systém KG 2000 jednoosé DN 160</t>
  </si>
  <si>
    <t>440636062</t>
  </si>
  <si>
    <t xml:space="preserve">Montáž tvarovek na kanalizačním potrubí z trub z plastu  z tvrdého PVC nebo z polypropylenu v otevřeném výkopu jednoosých DN 160</t>
  </si>
  <si>
    <t>https://podminky.urs.cz/item/CS_URS_2022_01/877315211</t>
  </si>
  <si>
    <t>41</t>
  </si>
  <si>
    <t>28611361</t>
  </si>
  <si>
    <t>koleno kanalizační PVC KG 160x45°</t>
  </si>
  <si>
    <t>948243198</t>
  </si>
  <si>
    <t>42</t>
  </si>
  <si>
    <t>28611363</t>
  </si>
  <si>
    <t>koleno kanalizační PVC KG 160x87°</t>
  </si>
  <si>
    <t>1141847175</t>
  </si>
  <si>
    <t>43</t>
  </si>
  <si>
    <t>359901211</t>
  </si>
  <si>
    <t>Monitoring stoky jakékoli výšky na nové kanalizaci</t>
  </si>
  <si>
    <t>-1970942294</t>
  </si>
  <si>
    <t>Monitoring stok (kamerový systém) jakékoli výšky nová kanalizace</t>
  </si>
  <si>
    <t>https://podminky.urs.cz/item/CS_URS_2022_01/359901211</t>
  </si>
  <si>
    <t xml:space="preserve">Poznámka k souboru cen:_x000d_
1. V ceně jsou započteny náklady na zhotovení záznamu o prohlídce a protokolu prohlídky. </t>
  </si>
  <si>
    <t>44</t>
  </si>
  <si>
    <t>892372111</t>
  </si>
  <si>
    <t>Zabezpečení konců potrubí DN do 300 při tlakových zkouškách vodou</t>
  </si>
  <si>
    <t>654517498</t>
  </si>
  <si>
    <t>Tlakové zkoušky vodou zabezpečení konců potrubí při tlakových zkouškách DN do 300</t>
  </si>
  <si>
    <t>https://podminky.urs.cz/item/CS_URS_2022_01/892372111</t>
  </si>
  <si>
    <t xml:space="preserve">Poznámka k souboru cen:_x000d_
1. Ceny -2111 jsou určeny pro zabezpečení jednoho konce zkoušeného úseku jakéhokoliv druhu potrubí. 2. V cenách jsou započteny náklady: a) u cen -1111 - na přísun, montáž, demontáž a odsun zkoušecího čerpadla, napuštění tlakovou vodou a dodání vody pro tlakovou zkoušku, 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 </t>
  </si>
  <si>
    <t>45</t>
  </si>
  <si>
    <t>892351111</t>
  </si>
  <si>
    <t>Tlaková zkouška vodou potrubí DN 150 nebo 200</t>
  </si>
  <si>
    <t>-24784860</t>
  </si>
  <si>
    <t>Tlakové zkoušky vodou na potrubí DN 150 nebo 200</t>
  </si>
  <si>
    <t>https://podminky.urs.cz/item/CS_URS_2022_01/892351111</t>
  </si>
  <si>
    <t>46</t>
  </si>
  <si>
    <t>899722112</t>
  </si>
  <si>
    <t>Krytí potrubí z plastů výstražnou fólií z PVC 25 cm</t>
  </si>
  <si>
    <t>-1158372947</t>
  </si>
  <si>
    <t>Krytí potrubí z plastů výstražnou fólií z PVC šířky 25 cm</t>
  </si>
  <si>
    <t>https://podminky.urs.cz/item/CS_URS_2022_01/899722112</t>
  </si>
  <si>
    <t>Ostatní konstrukce a práce, bourání</t>
  </si>
  <si>
    <t>47</t>
  </si>
  <si>
    <t>R935113112</t>
  </si>
  <si>
    <t>Osazení odvodňovacího kompozitního žlabu s krycím roštem šířky přes 200 mm</t>
  </si>
  <si>
    <t>-2115190187</t>
  </si>
  <si>
    <t xml:space="preserve">Osazení odvodňovacího žlabu s krycím roštem  kompozitního šířky přes 200 mm</t>
  </si>
  <si>
    <t xml:space="preserve">Poznámka k souboru cen:_x000d_
1. V cenách jsou započteny i náklady na předepsané obetonování a lože z betonu. 2. V cenách nejsou započteny náklady na odvodňovací žlab s příslušenstvím; tyto náklady se oceňují ve specifikaci. </t>
  </si>
  <si>
    <t>48</t>
  </si>
  <si>
    <t>R101</t>
  </si>
  <si>
    <t>Kompozitní žlab s integrovanou ochranou ocelovou hranou, světlé šíře 200 mm, celková šířka 233 mm, délka žlabu 1000 mm bez spádu. Zátěžová třída D400</t>
  </si>
  <si>
    <t>963601385</t>
  </si>
  <si>
    <t>Kompozitní žlab (žlab z polyesteru vyztužený skelnými vlákny) s integrovanou ochranou ocelovou hranou, světlé šíře 200 mm, celková šířka 236 mm, délka žlabu 1000 mm bez spádu. Zátěžová třída D400</t>
  </si>
  <si>
    <t>49</t>
  </si>
  <si>
    <t>R103</t>
  </si>
  <si>
    <t>Kompozitní žlab s integrovanou ochranou ocelovou hranou, světlé šíře 200 mm, celková šířka 236 mm, délka žlabu 500 mm bez spádu. Zátěžová třída D400</t>
  </si>
  <si>
    <t>-291987638</t>
  </si>
  <si>
    <t>Kompozitní žlab (žlab z polyesteru vyztužený skelnými vlákny) s integrovanou ochranou ocelovou hranou, světlé šíře 200 mm, celková šířka 236 mm, délka žlabu 500 mm bez spádu. Zátěžová třída D400</t>
  </si>
  <si>
    <t>50</t>
  </si>
  <si>
    <t>R106</t>
  </si>
  <si>
    <t>Vpust pro žlab kompozitní světlé šíře 200 mm, délka 500 mm, zátěžová třída D400, včetně kalového koše</t>
  </si>
  <si>
    <t>-1256233316</t>
  </si>
  <si>
    <t>51</t>
  </si>
  <si>
    <t>R107</t>
  </si>
  <si>
    <t>Čelní stěna pro žlab kompozitní světlé šíře 200 mm</t>
  </si>
  <si>
    <t>-1543167175</t>
  </si>
  <si>
    <t>52</t>
  </si>
  <si>
    <t>R102</t>
  </si>
  <si>
    <t>Litinový rošt pro žlab světlé šíře 200 mm s bezšoubovým uchycením, třída zatížení D400, délka 500 mm</t>
  </si>
  <si>
    <t>-823158066</t>
  </si>
  <si>
    <t>997</t>
  </si>
  <si>
    <t>Přesun sutě</t>
  </si>
  <si>
    <t>53</t>
  </si>
  <si>
    <t>997221551</t>
  </si>
  <si>
    <t>Vodorovná doprava suti ze sypkých materiálů do 1 km</t>
  </si>
  <si>
    <t>-297229673</t>
  </si>
  <si>
    <t xml:space="preserve">Vodorovná doprava suti  bez naložení, ale se složením a s hrubým urovnáním ze sypkých materiálů, na vzdálenost do 1 km</t>
  </si>
  <si>
    <t>https://podminky.urs.cz/item/CS_URS_2022_01/997221551</t>
  </si>
  <si>
    <t xml:space="preserve">Poznámka k souboru cen:_x000d_
1. Ceny nelze použít pro vodorovnou dopravu suti po železnici, po vodě nebo neobvyklými dopravními prostředky. 2. Je-li na dopravní dráze pro vodorovnou dopravu suti překážka, pro kterou je nutno suť překládat z jednoho dopravního prostředku na druhý, oceňuje se tato doprava v každém úseku samostatně. 3. Ceny 997 22-155 jsou určeny pro sypký materiál, např. kamenivo a hmoty kamenitého charakteru stmelené vápnem, cementem nebo živicí. 4. Ceny 997 22-156 jsou určeny pro drobný kusový materiál (dlažební kostky, lomový kámen). </t>
  </si>
  <si>
    <t>9,196+9,293</t>
  </si>
  <si>
    <t>54</t>
  </si>
  <si>
    <t>997221559</t>
  </si>
  <si>
    <t>Příplatek ZKD 1 km u vodorovné dopravy suti ze sypkých materiálů</t>
  </si>
  <si>
    <t>-599490493</t>
  </si>
  <si>
    <t xml:space="preserve">Vodorovná doprava suti  bez naložení, ale se složením a s hrubým urovnáním Příplatek k ceně za každý další i započatý 1 km přes 1 km</t>
  </si>
  <si>
    <t>https://podminky.urs.cz/item/CS_URS_2022_01/997221559</t>
  </si>
  <si>
    <t>18,489*9 'Přepočtené koeficientem množství</t>
  </si>
  <si>
    <t>55</t>
  </si>
  <si>
    <t>997221561</t>
  </si>
  <si>
    <t>Vodorovná doprava suti z kusových materiálů do 1 km</t>
  </si>
  <si>
    <t>4449980</t>
  </si>
  <si>
    <t xml:space="preserve">Vodorovná doprava suti  bez naložení, ale se složením a s hrubým urovnáním z kusových materiálů, na vzdálenost do 1 km</t>
  </si>
  <si>
    <t>https://podminky.urs.cz/item/CS_URS_2022_01/997221561</t>
  </si>
  <si>
    <t>6,815</t>
  </si>
  <si>
    <t>56</t>
  </si>
  <si>
    <t>997221569</t>
  </si>
  <si>
    <t>Příplatek ZKD 1 km u vodorovné dopravy suti z kusových materiálů</t>
  </si>
  <si>
    <t>-1088512450</t>
  </si>
  <si>
    <t>https://podminky.urs.cz/item/CS_URS_2022_01/997221569</t>
  </si>
  <si>
    <t>6,815*9 'Přepočtené koeficientem množství</t>
  </si>
  <si>
    <t>57</t>
  </si>
  <si>
    <t>997221873</t>
  </si>
  <si>
    <t>-1677471708</t>
  </si>
  <si>
    <t>https://podminky.urs.cz/item/CS_URS_2022_01/997221873</t>
  </si>
  <si>
    <t>58</t>
  </si>
  <si>
    <t>997221875</t>
  </si>
  <si>
    <t>Poplatek za uložení stavebního odpadu na recyklační skládce (skládkovné) asfaltového bez obsahu dehtu zatříděného do Katalogu odpadů pod kódem 17 03 02</t>
  </si>
  <si>
    <t>616647983</t>
  </si>
  <si>
    <t>https://podminky.urs.cz/item/CS_URS_2022_01/997221875</t>
  </si>
  <si>
    <t>998</t>
  </si>
  <si>
    <t>Přesun hmot</t>
  </si>
  <si>
    <t>59</t>
  </si>
  <si>
    <t>998225111</t>
  </si>
  <si>
    <t>Přesun hmot pro pozemní komunikace s krytem z kamene, monolitickým betonovým nebo živičným</t>
  </si>
  <si>
    <t>46974186</t>
  </si>
  <si>
    <t xml:space="preserve">Přesun hmot pro komunikace s krytem z kameniva, monolitickým betonovým nebo živičným  dopravní vzdálenost do 200 m jakékoliv délky objektu</t>
  </si>
  <si>
    <t>https://podminky.urs.cz/item/CS_URS_2022_01/998225111</t>
  </si>
  <si>
    <t xml:space="preserve">Poznámka k souboru cen:_x000d_
1. Ceny lze použít i pro plochy letišť s krytem monolitickým betonovým nebo živičným. </t>
  </si>
  <si>
    <t>60</t>
  </si>
  <si>
    <t>998276101</t>
  </si>
  <si>
    <t>Přesun hmot pro trubní vedení z trub z plastických hmot otevřený výkop</t>
  </si>
  <si>
    <t>-185213216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</si>
  <si>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</si>
  <si>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</si>
  <si>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 xml:space="preserve">Poznámka k souboru cen:_x000d_
1. Položky přesunu hmot nelze užít pro zeminu, sypaniny, štěrkopísek, kamenivo ap. Případná manipulace s tímto materiálem se oceňuje souborem cen 162 2.-.... Vodorovné přemístění výkopku nebo sypaniny katalogu 800-1 Zemní práce. </t>
  </si>
  <si>
    <t>61</t>
  </si>
  <si>
    <t>998276124</t>
  </si>
  <si>
    <t>Příplatek k přesunu hmot pro trubní vedení z trub z plastických hmot za zvětšený přesun do 500 m</t>
  </si>
  <si>
    <t>985061361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</si>
  <si>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</si>
  <si>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https://podminky.urs.cz/item/CS_URS_2022_01/998276124</t>
  </si>
  <si>
    <t>VRN</t>
  </si>
  <si>
    <t>Vedlejší rozpočtové náklady</t>
  </si>
  <si>
    <t>62</t>
  </si>
  <si>
    <t>001</t>
  </si>
  <si>
    <t>Geodetické práce - vytyčení stavby</t>
  </si>
  <si>
    <t>kpl</t>
  </si>
  <si>
    <t>1024</t>
  </si>
  <si>
    <t>-678543032</t>
  </si>
  <si>
    <t>63</t>
  </si>
  <si>
    <t>003</t>
  </si>
  <si>
    <t>Zařízení staveniště</t>
  </si>
  <si>
    <t>354497367</t>
  </si>
  <si>
    <t xml:space="preserve">Zařízení staveniště
</t>
  </si>
  <si>
    <t>64</t>
  </si>
  <si>
    <t>004</t>
  </si>
  <si>
    <t>Zrušení zařízení staveniště</t>
  </si>
  <si>
    <t>787675149</t>
  </si>
  <si>
    <t>65</t>
  </si>
  <si>
    <t>011</t>
  </si>
  <si>
    <t>Dopravně inženýrské opatření</t>
  </si>
  <si>
    <t>331629846</t>
  </si>
  <si>
    <t>Dopravně inženýrské opatření včetně projednání a stanovení místní úpravy</t>
  </si>
  <si>
    <t>66</t>
  </si>
  <si>
    <t>012</t>
  </si>
  <si>
    <t>Vytyčení inženýrských sítí</t>
  </si>
  <si>
    <t>-1691504062</t>
  </si>
  <si>
    <t>67</t>
  </si>
  <si>
    <t>005</t>
  </si>
  <si>
    <t>Inženýrská činnost (zkoušky, měření, revize)</t>
  </si>
  <si>
    <t>1701893063</t>
  </si>
  <si>
    <t>68</t>
  </si>
  <si>
    <t>006</t>
  </si>
  <si>
    <t>Koordinační činnost</t>
  </si>
  <si>
    <t>-928384505</t>
  </si>
  <si>
    <t>69</t>
  </si>
  <si>
    <t>014</t>
  </si>
  <si>
    <t>Geometrické zaměření stavby</t>
  </si>
  <si>
    <t>1224196751</t>
  </si>
  <si>
    <t>70</t>
  </si>
  <si>
    <t>015</t>
  </si>
  <si>
    <t>Dokumentace skutečného provedení stavby</t>
  </si>
  <si>
    <t>-653851541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</si>
</sst>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9002121" TargetMode="External" /><Relationship Id="rId2" Type="http://schemas.openxmlformats.org/officeDocument/2006/relationships/hyperlink" Target="https://podminky.urs.cz/item/CS_URS_2022_01/119002122" TargetMode="External" /><Relationship Id="rId3" Type="http://schemas.openxmlformats.org/officeDocument/2006/relationships/hyperlink" Target="https://podminky.urs.cz/item/CS_URS_2022_01/119002411" TargetMode="External" /><Relationship Id="rId4" Type="http://schemas.openxmlformats.org/officeDocument/2006/relationships/hyperlink" Target="https://podminky.urs.cz/item/CS_URS_2022_01/119002412" TargetMode="External" /><Relationship Id="rId5" Type="http://schemas.openxmlformats.org/officeDocument/2006/relationships/hyperlink" Target="https://podminky.urs.cz/item/CS_URS_2022_01/919735112" TargetMode="External" /><Relationship Id="rId6" Type="http://schemas.openxmlformats.org/officeDocument/2006/relationships/hyperlink" Target="https://podminky.urs.cz/item/CS_URS_2022_01/113107442" TargetMode="External" /><Relationship Id="rId7" Type="http://schemas.openxmlformats.org/officeDocument/2006/relationships/hyperlink" Target="https://podminky.urs.cz/item/CS_URS_2022_01/113107422" TargetMode="External" /><Relationship Id="rId8" Type="http://schemas.openxmlformats.org/officeDocument/2006/relationships/hyperlink" Target="https://podminky.urs.cz/item/CS_URS_2022_01/113107412" TargetMode="External" /><Relationship Id="rId9" Type="http://schemas.openxmlformats.org/officeDocument/2006/relationships/hyperlink" Target="https://podminky.urs.cz/item/CS_URS_2022_01/119003227" TargetMode="External" /><Relationship Id="rId10" Type="http://schemas.openxmlformats.org/officeDocument/2006/relationships/hyperlink" Target="https://podminky.urs.cz/item/CS_URS_2022_01/119003228" TargetMode="External" /><Relationship Id="rId11" Type="http://schemas.openxmlformats.org/officeDocument/2006/relationships/hyperlink" Target="https://podminky.urs.cz/item/CS_URS_2022_01/121151103" TargetMode="External" /><Relationship Id="rId12" Type="http://schemas.openxmlformats.org/officeDocument/2006/relationships/hyperlink" Target="https://podminky.urs.cz/item/CS_URS_2021_01/132312211" TargetMode="External" /><Relationship Id="rId13" Type="http://schemas.openxmlformats.org/officeDocument/2006/relationships/hyperlink" Target="https://podminky.urs.cz/item/CS_URS_2022_01/132354201" TargetMode="External" /><Relationship Id="rId14" Type="http://schemas.openxmlformats.org/officeDocument/2006/relationships/hyperlink" Target="https://podminky.urs.cz/item/CS_URS_2022_01/122351101" TargetMode="External" /><Relationship Id="rId15" Type="http://schemas.openxmlformats.org/officeDocument/2006/relationships/hyperlink" Target="https://podminky.urs.cz/item/CS_URS_2022_01/151101101" TargetMode="External" /><Relationship Id="rId16" Type="http://schemas.openxmlformats.org/officeDocument/2006/relationships/hyperlink" Target="https://podminky.urs.cz/item/CS_URS_2022_01/151101111" TargetMode="External" /><Relationship Id="rId17" Type="http://schemas.openxmlformats.org/officeDocument/2006/relationships/hyperlink" Target="https://podminky.urs.cz/item/CS_URS_2022_01/451572111" TargetMode="External" /><Relationship Id="rId18" Type="http://schemas.openxmlformats.org/officeDocument/2006/relationships/hyperlink" Target="https://podminky.urs.cz/item/CS_URS_2022_01/175151101" TargetMode="External" /><Relationship Id="rId19" Type="http://schemas.openxmlformats.org/officeDocument/2006/relationships/hyperlink" Target="https://podminky.urs.cz/item/CS_URS_2022_01/162351123" TargetMode="External" /><Relationship Id="rId20" Type="http://schemas.openxmlformats.org/officeDocument/2006/relationships/hyperlink" Target="https://podminky.urs.cz/item/CS_URS_2022_01/167151112" TargetMode="External" /><Relationship Id="rId21" Type="http://schemas.openxmlformats.org/officeDocument/2006/relationships/hyperlink" Target="https://podminky.urs.cz/item/CS_URS_2022_01/174151101" TargetMode="External" /><Relationship Id="rId22" Type="http://schemas.openxmlformats.org/officeDocument/2006/relationships/hyperlink" Target="https://podminky.urs.cz/item/CS_URS_2022_01/162751137" TargetMode="External" /><Relationship Id="rId23" Type="http://schemas.openxmlformats.org/officeDocument/2006/relationships/hyperlink" Target="https://podminky.urs.cz/item/CS_URS_2022_01/171201231" TargetMode="External" /><Relationship Id="rId24" Type="http://schemas.openxmlformats.org/officeDocument/2006/relationships/hyperlink" Target="https://podminky.urs.cz/item/CS_URS_2022_01/181411131" TargetMode="External" /><Relationship Id="rId25" Type="http://schemas.openxmlformats.org/officeDocument/2006/relationships/hyperlink" Target="https://podminky.urs.cz/item/CS_URS_2022_01/577134031" TargetMode="External" /><Relationship Id="rId26" Type="http://schemas.openxmlformats.org/officeDocument/2006/relationships/hyperlink" Target="https://podminky.urs.cz/item/CS_URS_2022_01/573211109" TargetMode="External" /><Relationship Id="rId27" Type="http://schemas.openxmlformats.org/officeDocument/2006/relationships/hyperlink" Target="https://podminky.urs.cz/item/CS_URS_2022_01/565135101" TargetMode="External" /><Relationship Id="rId28" Type="http://schemas.openxmlformats.org/officeDocument/2006/relationships/hyperlink" Target="https://podminky.urs.cz/item/CS_URS_2022_01/573111113" TargetMode="External" /><Relationship Id="rId29" Type="http://schemas.openxmlformats.org/officeDocument/2006/relationships/hyperlink" Target="https://podminky.urs.cz/item/CS_URS_2022_01/564752114" TargetMode="External" /><Relationship Id="rId30" Type="http://schemas.openxmlformats.org/officeDocument/2006/relationships/hyperlink" Target="https://podminky.urs.cz/item/CS_URS_2022_01/564261111" TargetMode="External" /><Relationship Id="rId31" Type="http://schemas.openxmlformats.org/officeDocument/2006/relationships/hyperlink" Target="https://podminky.urs.cz/item/CS_URS_2022_01/919732211" TargetMode="External" /><Relationship Id="rId32" Type="http://schemas.openxmlformats.org/officeDocument/2006/relationships/hyperlink" Target="https://podminky.urs.cz/item/CS_URS_2022_01/569851111" TargetMode="External" /><Relationship Id="rId33" Type="http://schemas.openxmlformats.org/officeDocument/2006/relationships/hyperlink" Target="https://podminky.urs.cz/item/CS_URS_2022_01/564231111" TargetMode="External" /><Relationship Id="rId34" Type="http://schemas.openxmlformats.org/officeDocument/2006/relationships/hyperlink" Target="https://podminky.urs.cz/item/CS_URS_2022_01/871315231" TargetMode="External" /><Relationship Id="rId35" Type="http://schemas.openxmlformats.org/officeDocument/2006/relationships/hyperlink" Target="https://podminky.urs.cz/item/CS_URS_2022_01/877355121.1" TargetMode="External" /><Relationship Id="rId36" Type="http://schemas.openxmlformats.org/officeDocument/2006/relationships/hyperlink" Target="https://podminky.urs.cz/item/CS_URS_2022_01/877315211" TargetMode="External" /><Relationship Id="rId37" Type="http://schemas.openxmlformats.org/officeDocument/2006/relationships/hyperlink" Target="https://podminky.urs.cz/item/CS_URS_2022_01/359901211" TargetMode="External" /><Relationship Id="rId38" Type="http://schemas.openxmlformats.org/officeDocument/2006/relationships/hyperlink" Target="https://podminky.urs.cz/item/CS_URS_2022_01/892372111" TargetMode="External" /><Relationship Id="rId39" Type="http://schemas.openxmlformats.org/officeDocument/2006/relationships/hyperlink" Target="https://podminky.urs.cz/item/CS_URS_2022_01/892351111" TargetMode="External" /><Relationship Id="rId40" Type="http://schemas.openxmlformats.org/officeDocument/2006/relationships/hyperlink" Target="https://podminky.urs.cz/item/CS_URS_2022_01/899722112" TargetMode="External" /><Relationship Id="rId41" Type="http://schemas.openxmlformats.org/officeDocument/2006/relationships/hyperlink" Target="https://podminky.urs.cz/item/CS_URS_2022_01/997221551" TargetMode="External" /><Relationship Id="rId42" Type="http://schemas.openxmlformats.org/officeDocument/2006/relationships/hyperlink" Target="https://podminky.urs.cz/item/CS_URS_2022_01/997221559" TargetMode="External" /><Relationship Id="rId43" Type="http://schemas.openxmlformats.org/officeDocument/2006/relationships/hyperlink" Target="https://podminky.urs.cz/item/CS_URS_2022_01/997221561" TargetMode="External" /><Relationship Id="rId44" Type="http://schemas.openxmlformats.org/officeDocument/2006/relationships/hyperlink" Target="https://podminky.urs.cz/item/CS_URS_2022_01/997221569" TargetMode="External" /><Relationship Id="rId45" Type="http://schemas.openxmlformats.org/officeDocument/2006/relationships/hyperlink" Target="https://podminky.urs.cz/item/CS_URS_2022_01/997221873" TargetMode="External" /><Relationship Id="rId46" Type="http://schemas.openxmlformats.org/officeDocument/2006/relationships/hyperlink" Target="https://podminky.urs.cz/item/CS_URS_2022_01/997221875" TargetMode="External" /><Relationship Id="rId47" Type="http://schemas.openxmlformats.org/officeDocument/2006/relationships/hyperlink" Target="https://podminky.urs.cz/item/CS_URS_2022_01/998225111" TargetMode="External" /><Relationship Id="rId48" Type="http://schemas.openxmlformats.org/officeDocument/2006/relationships/hyperlink" Target="https://podminky.urs.cz/item/CS_URS_2022_01/998276101" TargetMode="External" /><Relationship Id="rId49" Type="http://schemas.openxmlformats.org/officeDocument/2006/relationships/hyperlink" Target="https://podminky.urs.cz/item/CS_URS_2022_01/998276124" TargetMode="External" /><Relationship Id="rId5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215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2021_16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Odvodnění polní cesty C6a u objektu č.p. 68 v obci Miřetice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Miřetice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7. 10. 2021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Státní pozemkový úřad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Ing. Tomáš Vyšinka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36</v>
      </c>
      <c r="AJ90" s="38"/>
      <c r="AK90" s="38"/>
      <c r="AL90" s="38"/>
      <c r="AM90" s="78" t="str">
        <f>IF(E20="","",E20)</f>
        <v>Ing. Tomáš Vyšinka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78</v>
      </c>
      <c r="BT94" s="115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24.75" customHeight="1">
      <c r="A95" s="116" t="s">
        <v>82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'2021_16 - Odvodnění polní...'!J28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'2021_16 - Odvodnění polní...'!P120</f>
        <v>0</v>
      </c>
      <c r="AV95" s="125">
        <f>'2021_16 - Odvodnění polní...'!J31</f>
        <v>0</v>
      </c>
      <c r="AW95" s="125">
        <f>'2021_16 - Odvodnění polní...'!J32</f>
        <v>0</v>
      </c>
      <c r="AX95" s="125">
        <f>'2021_16 - Odvodnění polní...'!J33</f>
        <v>0</v>
      </c>
      <c r="AY95" s="125">
        <f>'2021_16 - Odvodnění polní...'!J34</f>
        <v>0</v>
      </c>
      <c r="AZ95" s="125">
        <f>'2021_16 - Odvodnění polní...'!F31</f>
        <v>0</v>
      </c>
      <c r="BA95" s="125">
        <f>'2021_16 - Odvodnění polní...'!F32</f>
        <v>0</v>
      </c>
      <c r="BB95" s="125">
        <f>'2021_16 - Odvodnění polní...'!F33</f>
        <v>0</v>
      </c>
      <c r="BC95" s="125">
        <f>'2021_16 - Odvodnění polní...'!F34</f>
        <v>0</v>
      </c>
      <c r="BD95" s="127">
        <f>'2021_16 - Odvodnění polní...'!F35</f>
        <v>0</v>
      </c>
      <c r="BE95" s="7"/>
      <c r="BT95" s="128" t="s">
        <v>84</v>
      </c>
      <c r="BU95" s="128" t="s">
        <v>85</v>
      </c>
      <c r="BV95" s="128" t="s">
        <v>80</v>
      </c>
      <c r="BW95" s="128" t="s">
        <v>5</v>
      </c>
      <c r="BX95" s="128" t="s">
        <v>81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HyHih2RZXC+DoitevTo01igf8KgY8bhDj60Xz61w8biEo2/Fr3DcMhul4CSceTRiJh7RsVa/jw2AszYda09GvA==" hashValue="E8tKOoktqo81GxXXSSw6xfOSS1IcEXylMeYId/oFY66TfZRpMXvkppyjOy0f8tCrCxSRn+sSlxGGqlKPVUjqh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_16 - Odvodnění pol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86</v>
      </c>
    </row>
    <row r="4" s="1" customFormat="1" ht="24.96" customHeight="1">
      <c r="B4" s="18"/>
      <c r="D4" s="131" t="s">
        <v>87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30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7. 10. 2021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">
        <v>26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">
        <v>27</v>
      </c>
      <c r="F13" s="36"/>
      <c r="G13" s="36"/>
      <c r="H13" s="36"/>
      <c r="I13" s="133" t="s">
        <v>28</v>
      </c>
      <c r="J13" s="135" t="s">
        <v>29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30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28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32</v>
      </c>
      <c r="E18" s="36"/>
      <c r="F18" s="36"/>
      <c r="G18" s="36"/>
      <c r="H18" s="36"/>
      <c r="I18" s="133" t="s">
        <v>25</v>
      </c>
      <c r="J18" s="135" t="s">
        <v>33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">
        <v>34</v>
      </c>
      <c r="F19" s="36"/>
      <c r="G19" s="36"/>
      <c r="H19" s="36"/>
      <c r="I19" s="133" t="s">
        <v>28</v>
      </c>
      <c r="J19" s="135" t="s">
        <v>1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36</v>
      </c>
      <c r="E21" s="36"/>
      <c r="F21" s="36"/>
      <c r="G21" s="36"/>
      <c r="H21" s="36"/>
      <c r="I21" s="133" t="s">
        <v>25</v>
      </c>
      <c r="J21" s="135" t="s">
        <v>33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">
        <v>34</v>
      </c>
      <c r="F22" s="36"/>
      <c r="G22" s="36"/>
      <c r="H22" s="36"/>
      <c r="I22" s="133" t="s">
        <v>28</v>
      </c>
      <c r="J22" s="135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37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274.5" customHeight="1">
      <c r="A25" s="137"/>
      <c r="B25" s="138"/>
      <c r="C25" s="137"/>
      <c r="D25" s="137"/>
      <c r="E25" s="139" t="s">
        <v>88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39</v>
      </c>
      <c r="E28" s="36"/>
      <c r="F28" s="36"/>
      <c r="G28" s="36"/>
      <c r="H28" s="36"/>
      <c r="I28" s="36"/>
      <c r="J28" s="143">
        <f>ROUND(J120,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41</v>
      </c>
      <c r="G30" s="36"/>
      <c r="H30" s="36"/>
      <c r="I30" s="144" t="s">
        <v>40</v>
      </c>
      <c r="J30" s="144" t="s">
        <v>42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43</v>
      </c>
      <c r="E31" s="133" t="s">
        <v>44</v>
      </c>
      <c r="F31" s="146">
        <f>ROUND((SUM(BE120:BE374)),  2)</f>
        <v>0</v>
      </c>
      <c r="G31" s="36"/>
      <c r="H31" s="36"/>
      <c r="I31" s="147">
        <v>0.20999999999999999</v>
      </c>
      <c r="J31" s="146">
        <f>ROUND(((SUM(BE120:BE374))*I31),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45</v>
      </c>
      <c r="F32" s="146">
        <f>ROUND((SUM(BF120:BF374)),  2)</f>
        <v>0</v>
      </c>
      <c r="G32" s="36"/>
      <c r="H32" s="36"/>
      <c r="I32" s="147">
        <v>0.14999999999999999</v>
      </c>
      <c r="J32" s="146">
        <f>ROUND(((SUM(BF120:BF374))*I32),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46</v>
      </c>
      <c r="F33" s="146">
        <f>ROUND((SUM(BG120:BG374)),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47</v>
      </c>
      <c r="F34" s="146">
        <f>ROUND((SUM(BH120:BH374)),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48</v>
      </c>
      <c r="F35" s="146">
        <f>ROUND((SUM(BI120:BI374)),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49</v>
      </c>
      <c r="E37" s="150"/>
      <c r="F37" s="150"/>
      <c r="G37" s="151" t="s">
        <v>50</v>
      </c>
      <c r="H37" s="152" t="s">
        <v>51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52</v>
      </c>
      <c r="E50" s="156"/>
      <c r="F50" s="156"/>
      <c r="G50" s="155" t="s">
        <v>53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54</v>
      </c>
      <c r="E61" s="158"/>
      <c r="F61" s="159" t="s">
        <v>55</v>
      </c>
      <c r="G61" s="157" t="s">
        <v>54</v>
      </c>
      <c r="H61" s="158"/>
      <c r="I61" s="158"/>
      <c r="J61" s="160" t="s">
        <v>55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56</v>
      </c>
      <c r="E65" s="161"/>
      <c r="F65" s="161"/>
      <c r="G65" s="155" t="s">
        <v>57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54</v>
      </c>
      <c r="E76" s="158"/>
      <c r="F76" s="159" t="s">
        <v>55</v>
      </c>
      <c r="G76" s="157" t="s">
        <v>54</v>
      </c>
      <c r="H76" s="158"/>
      <c r="I76" s="158"/>
      <c r="J76" s="160" t="s">
        <v>55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30" customHeight="1">
      <c r="A85" s="36"/>
      <c r="B85" s="37"/>
      <c r="C85" s="38"/>
      <c r="D85" s="38"/>
      <c r="E85" s="74" t="str">
        <f>E7</f>
        <v>Odvodnění polní cesty C6a u objektu č.p. 68 v obci Miřetice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Miřetice</v>
      </c>
      <c r="G87" s="38"/>
      <c r="H87" s="38"/>
      <c r="I87" s="30" t="s">
        <v>22</v>
      </c>
      <c r="J87" s="77" t="str">
        <f>IF(J10="","",J10)</f>
        <v>7. 10. 2021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>Státní pozemkový úřad</v>
      </c>
      <c r="G89" s="38"/>
      <c r="H89" s="38"/>
      <c r="I89" s="30" t="s">
        <v>32</v>
      </c>
      <c r="J89" s="34" t="str">
        <f>E19</f>
        <v>Ing. Tomáš Vyšinka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30</v>
      </c>
      <c r="D90" s="38"/>
      <c r="E90" s="38"/>
      <c r="F90" s="25" t="str">
        <f>IF(E16="","",E16)</f>
        <v>Vyplň údaj</v>
      </c>
      <c r="G90" s="38"/>
      <c r="H90" s="38"/>
      <c r="I90" s="30" t="s">
        <v>36</v>
      </c>
      <c r="J90" s="34" t="str">
        <f>E22</f>
        <v>Ing. Tomáš Vyšinka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90</v>
      </c>
      <c r="D92" s="167"/>
      <c r="E92" s="167"/>
      <c r="F92" s="167"/>
      <c r="G92" s="167"/>
      <c r="H92" s="167"/>
      <c r="I92" s="167"/>
      <c r="J92" s="168" t="s">
        <v>91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92</v>
      </c>
      <c r="D94" s="38"/>
      <c r="E94" s="38"/>
      <c r="F94" s="38"/>
      <c r="G94" s="38"/>
      <c r="H94" s="38"/>
      <c r="I94" s="38"/>
      <c r="J94" s="108">
        <f>J120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93</v>
      </c>
    </row>
    <row r="95" s="9" customFormat="1" ht="24.96" customHeight="1">
      <c r="A95" s="9"/>
      <c r="B95" s="170"/>
      <c r="C95" s="171"/>
      <c r="D95" s="172" t="s">
        <v>94</v>
      </c>
      <c r="E95" s="173"/>
      <c r="F95" s="173"/>
      <c r="G95" s="173"/>
      <c r="H95" s="173"/>
      <c r="I95" s="173"/>
      <c r="J95" s="174">
        <f>J121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95</v>
      </c>
      <c r="E96" s="179"/>
      <c r="F96" s="179"/>
      <c r="G96" s="179"/>
      <c r="H96" s="179"/>
      <c r="I96" s="179"/>
      <c r="J96" s="180">
        <f>J122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J231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97</v>
      </c>
      <c r="E98" s="179"/>
      <c r="F98" s="179"/>
      <c r="G98" s="179"/>
      <c r="H98" s="179"/>
      <c r="I98" s="179"/>
      <c r="J98" s="180">
        <f>J264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6"/>
      <c r="C99" s="177"/>
      <c r="D99" s="178" t="s">
        <v>98</v>
      </c>
      <c r="E99" s="179"/>
      <c r="F99" s="179"/>
      <c r="G99" s="179"/>
      <c r="H99" s="179"/>
      <c r="I99" s="179"/>
      <c r="J99" s="180">
        <f>J301</f>
        <v>0</v>
      </c>
      <c r="K99" s="177"/>
      <c r="L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99</v>
      </c>
      <c r="E100" s="179"/>
      <c r="F100" s="179"/>
      <c r="G100" s="179"/>
      <c r="H100" s="179"/>
      <c r="I100" s="179"/>
      <c r="J100" s="180">
        <f>J315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6"/>
      <c r="C101" s="177"/>
      <c r="D101" s="178" t="s">
        <v>100</v>
      </c>
      <c r="E101" s="179"/>
      <c r="F101" s="179"/>
      <c r="G101" s="179"/>
      <c r="H101" s="179"/>
      <c r="I101" s="179"/>
      <c r="J101" s="180">
        <f>J344</f>
        <v>0</v>
      </c>
      <c r="K101" s="177"/>
      <c r="L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0"/>
      <c r="C102" s="171"/>
      <c r="D102" s="172" t="s">
        <v>101</v>
      </c>
      <c r="E102" s="173"/>
      <c r="F102" s="173"/>
      <c r="G102" s="173"/>
      <c r="H102" s="173"/>
      <c r="I102" s="173"/>
      <c r="J102" s="174">
        <f>J356</f>
        <v>0</v>
      </c>
      <c r="K102" s="171"/>
      <c r="L102" s="17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102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30" customHeight="1">
      <c r="A112" s="36"/>
      <c r="B112" s="37"/>
      <c r="C112" s="38"/>
      <c r="D112" s="38"/>
      <c r="E112" s="74" t="str">
        <f>E7</f>
        <v>Odvodnění polní cesty C6a u objektu č.p. 68 v obci Miřetice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F10</f>
        <v>Miřetice</v>
      </c>
      <c r="G114" s="38"/>
      <c r="H114" s="38"/>
      <c r="I114" s="30" t="s">
        <v>22</v>
      </c>
      <c r="J114" s="77" t="str">
        <f>IF(J10="","",J10)</f>
        <v>7. 10. 2021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E13</f>
        <v>Státní pozemkový úřad</v>
      </c>
      <c r="G116" s="38"/>
      <c r="H116" s="38"/>
      <c r="I116" s="30" t="s">
        <v>32</v>
      </c>
      <c r="J116" s="34" t="str">
        <f>E19</f>
        <v>Ing. Tomáš Vyšinka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IF(E16="","",E16)</f>
        <v>Vyplň údaj</v>
      </c>
      <c r="G117" s="38"/>
      <c r="H117" s="38"/>
      <c r="I117" s="30" t="s">
        <v>36</v>
      </c>
      <c r="J117" s="34" t="str">
        <f>E22</f>
        <v>Ing. Tomáš Vyšinka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2"/>
      <c r="B119" s="183"/>
      <c r="C119" s="184" t="s">
        <v>103</v>
      </c>
      <c r="D119" s="185" t="s">
        <v>64</v>
      </c>
      <c r="E119" s="185" t="s">
        <v>60</v>
      </c>
      <c r="F119" s="185" t="s">
        <v>61</v>
      </c>
      <c r="G119" s="185" t="s">
        <v>104</v>
      </c>
      <c r="H119" s="185" t="s">
        <v>105</v>
      </c>
      <c r="I119" s="185" t="s">
        <v>106</v>
      </c>
      <c r="J119" s="186" t="s">
        <v>91</v>
      </c>
      <c r="K119" s="187" t="s">
        <v>107</v>
      </c>
      <c r="L119" s="188"/>
      <c r="M119" s="98" t="s">
        <v>1</v>
      </c>
      <c r="N119" s="99" t="s">
        <v>43</v>
      </c>
      <c r="O119" s="99" t="s">
        <v>108</v>
      </c>
      <c r="P119" s="99" t="s">
        <v>109</v>
      </c>
      <c r="Q119" s="99" t="s">
        <v>110</v>
      </c>
      <c r="R119" s="99" t="s">
        <v>111</v>
      </c>
      <c r="S119" s="99" t="s">
        <v>112</v>
      </c>
      <c r="T119" s="100" t="s">
        <v>113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="2" customFormat="1" ht="22.8" customHeight="1">
      <c r="A120" s="36"/>
      <c r="B120" s="37"/>
      <c r="C120" s="105" t="s">
        <v>114</v>
      </c>
      <c r="D120" s="38"/>
      <c r="E120" s="38"/>
      <c r="F120" s="38"/>
      <c r="G120" s="38"/>
      <c r="H120" s="38"/>
      <c r="I120" s="38"/>
      <c r="J120" s="189">
        <f>BK120</f>
        <v>0</v>
      </c>
      <c r="K120" s="38"/>
      <c r="L120" s="42"/>
      <c r="M120" s="101"/>
      <c r="N120" s="190"/>
      <c r="O120" s="102"/>
      <c r="P120" s="191">
        <f>P121+P356</f>
        <v>0</v>
      </c>
      <c r="Q120" s="102"/>
      <c r="R120" s="191">
        <f>R121+R356</f>
        <v>35.519273000000005</v>
      </c>
      <c r="S120" s="102"/>
      <c r="T120" s="192">
        <f>T121+T356</f>
        <v>25.302900000000001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78</v>
      </c>
      <c r="AU120" s="15" t="s">
        <v>93</v>
      </c>
      <c r="BK120" s="193">
        <f>BK121+BK356</f>
        <v>0</v>
      </c>
    </row>
    <row r="121" s="12" customFormat="1" ht="25.92" customHeight="1">
      <c r="A121" s="12"/>
      <c r="B121" s="194"/>
      <c r="C121" s="195"/>
      <c r="D121" s="196" t="s">
        <v>78</v>
      </c>
      <c r="E121" s="197" t="s">
        <v>115</v>
      </c>
      <c r="F121" s="197" t="s">
        <v>116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P122+P231+P264+P301+P315+P344</f>
        <v>0</v>
      </c>
      <c r="Q121" s="202"/>
      <c r="R121" s="203">
        <f>R122+R231+R264+R301+R315+R344</f>
        <v>35.519273000000005</v>
      </c>
      <c r="S121" s="202"/>
      <c r="T121" s="204">
        <f>T122+T231+T264+T301+T315+T344</f>
        <v>25.302900000000001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5" t="s">
        <v>84</v>
      </c>
      <c r="AT121" s="206" t="s">
        <v>78</v>
      </c>
      <c r="AU121" s="206" t="s">
        <v>79</v>
      </c>
      <c r="AY121" s="205" t="s">
        <v>117</v>
      </c>
      <c r="BK121" s="207">
        <f>BK122+BK231+BK264+BK301+BK315+BK344</f>
        <v>0</v>
      </c>
    </row>
    <row r="122" s="12" customFormat="1" ht="22.8" customHeight="1">
      <c r="A122" s="12"/>
      <c r="B122" s="194"/>
      <c r="C122" s="195"/>
      <c r="D122" s="196" t="s">
        <v>78</v>
      </c>
      <c r="E122" s="208" t="s">
        <v>84</v>
      </c>
      <c r="F122" s="208" t="s">
        <v>118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SUM(P123:P230)</f>
        <v>0</v>
      </c>
      <c r="Q122" s="202"/>
      <c r="R122" s="203">
        <f>SUM(R123:R230)</f>
        <v>0.042436599999999998</v>
      </c>
      <c r="S122" s="202"/>
      <c r="T122" s="204">
        <f>SUM(T123:T230)</f>
        <v>25.302900000000001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84</v>
      </c>
      <c r="AT122" s="206" t="s">
        <v>78</v>
      </c>
      <c r="AU122" s="206" t="s">
        <v>84</v>
      </c>
      <c r="AY122" s="205" t="s">
        <v>117</v>
      </c>
      <c r="BK122" s="207">
        <f>SUM(BK123:BK230)</f>
        <v>0</v>
      </c>
    </row>
    <row r="123" s="2" customFormat="1" ht="24.15" customHeight="1">
      <c r="A123" s="36"/>
      <c r="B123" s="37"/>
      <c r="C123" s="210" t="s">
        <v>84</v>
      </c>
      <c r="D123" s="210" t="s">
        <v>119</v>
      </c>
      <c r="E123" s="211" t="s">
        <v>120</v>
      </c>
      <c r="F123" s="212" t="s">
        <v>121</v>
      </c>
      <c r="G123" s="213" t="s">
        <v>122</v>
      </c>
      <c r="H123" s="214">
        <v>2</v>
      </c>
      <c r="I123" s="215"/>
      <c r="J123" s="216">
        <f>ROUND(I123*H123,2)</f>
        <v>0</v>
      </c>
      <c r="K123" s="217"/>
      <c r="L123" s="42"/>
      <c r="M123" s="218" t="s">
        <v>1</v>
      </c>
      <c r="N123" s="219" t="s">
        <v>44</v>
      </c>
      <c r="O123" s="89"/>
      <c r="P123" s="220">
        <f>O123*H123</f>
        <v>0</v>
      </c>
      <c r="Q123" s="220">
        <v>0.00064999999999999997</v>
      </c>
      <c r="R123" s="220">
        <f>Q123*H123</f>
        <v>0.0012999999999999999</v>
      </c>
      <c r="S123" s="220">
        <v>0</v>
      </c>
      <c r="T123" s="22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2" t="s">
        <v>123</v>
      </c>
      <c r="AT123" s="222" t="s">
        <v>119</v>
      </c>
      <c r="AU123" s="222" t="s">
        <v>86</v>
      </c>
      <c r="AY123" s="15" t="s">
        <v>117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5" t="s">
        <v>84</v>
      </c>
      <c r="BK123" s="223">
        <f>ROUND(I123*H123,2)</f>
        <v>0</v>
      </c>
      <c r="BL123" s="15" t="s">
        <v>123</v>
      </c>
      <c r="BM123" s="222" t="s">
        <v>124</v>
      </c>
    </row>
    <row r="124" s="2" customFormat="1">
      <c r="A124" s="36"/>
      <c r="B124" s="37"/>
      <c r="C124" s="38"/>
      <c r="D124" s="224" t="s">
        <v>125</v>
      </c>
      <c r="E124" s="38"/>
      <c r="F124" s="225" t="s">
        <v>126</v>
      </c>
      <c r="G124" s="38"/>
      <c r="H124" s="38"/>
      <c r="I124" s="226"/>
      <c r="J124" s="38"/>
      <c r="K124" s="38"/>
      <c r="L124" s="42"/>
      <c r="M124" s="227"/>
      <c r="N124" s="228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125</v>
      </c>
      <c r="AU124" s="15" t="s">
        <v>86</v>
      </c>
    </row>
    <row r="125" s="2" customFormat="1">
      <c r="A125" s="36"/>
      <c r="B125" s="37"/>
      <c r="C125" s="38"/>
      <c r="D125" s="229" t="s">
        <v>127</v>
      </c>
      <c r="E125" s="38"/>
      <c r="F125" s="230" t="s">
        <v>128</v>
      </c>
      <c r="G125" s="38"/>
      <c r="H125" s="38"/>
      <c r="I125" s="226"/>
      <c r="J125" s="38"/>
      <c r="K125" s="38"/>
      <c r="L125" s="42"/>
      <c r="M125" s="227"/>
      <c r="N125" s="228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127</v>
      </c>
      <c r="AU125" s="15" t="s">
        <v>86</v>
      </c>
    </row>
    <row r="126" s="2" customFormat="1" ht="24.15" customHeight="1">
      <c r="A126" s="36"/>
      <c r="B126" s="37"/>
      <c r="C126" s="210" t="s">
        <v>86</v>
      </c>
      <c r="D126" s="210" t="s">
        <v>119</v>
      </c>
      <c r="E126" s="211" t="s">
        <v>129</v>
      </c>
      <c r="F126" s="212" t="s">
        <v>130</v>
      </c>
      <c r="G126" s="213" t="s">
        <v>122</v>
      </c>
      <c r="H126" s="214">
        <v>2</v>
      </c>
      <c r="I126" s="215"/>
      <c r="J126" s="216">
        <f>ROUND(I126*H126,2)</f>
        <v>0</v>
      </c>
      <c r="K126" s="217"/>
      <c r="L126" s="42"/>
      <c r="M126" s="218" t="s">
        <v>1</v>
      </c>
      <c r="N126" s="219" t="s">
        <v>44</v>
      </c>
      <c r="O126" s="89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2" t="s">
        <v>123</v>
      </c>
      <c r="AT126" s="222" t="s">
        <v>119</v>
      </c>
      <c r="AU126" s="222" t="s">
        <v>86</v>
      </c>
      <c r="AY126" s="15" t="s">
        <v>117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5" t="s">
        <v>84</v>
      </c>
      <c r="BK126" s="223">
        <f>ROUND(I126*H126,2)</f>
        <v>0</v>
      </c>
      <c r="BL126" s="15" t="s">
        <v>123</v>
      </c>
      <c r="BM126" s="222" t="s">
        <v>131</v>
      </c>
    </row>
    <row r="127" s="2" customFormat="1">
      <c r="A127" s="36"/>
      <c r="B127" s="37"/>
      <c r="C127" s="38"/>
      <c r="D127" s="224" t="s">
        <v>125</v>
      </c>
      <c r="E127" s="38"/>
      <c r="F127" s="225" t="s">
        <v>132</v>
      </c>
      <c r="G127" s="38"/>
      <c r="H127" s="38"/>
      <c r="I127" s="226"/>
      <c r="J127" s="38"/>
      <c r="K127" s="38"/>
      <c r="L127" s="42"/>
      <c r="M127" s="227"/>
      <c r="N127" s="228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125</v>
      </c>
      <c r="AU127" s="15" t="s">
        <v>86</v>
      </c>
    </row>
    <row r="128" s="2" customFormat="1">
      <c r="A128" s="36"/>
      <c r="B128" s="37"/>
      <c r="C128" s="38"/>
      <c r="D128" s="229" t="s">
        <v>127</v>
      </c>
      <c r="E128" s="38"/>
      <c r="F128" s="230" t="s">
        <v>133</v>
      </c>
      <c r="G128" s="38"/>
      <c r="H128" s="38"/>
      <c r="I128" s="226"/>
      <c r="J128" s="38"/>
      <c r="K128" s="38"/>
      <c r="L128" s="42"/>
      <c r="M128" s="227"/>
      <c r="N128" s="228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127</v>
      </c>
      <c r="AU128" s="15" t="s">
        <v>86</v>
      </c>
    </row>
    <row r="129" s="2" customFormat="1" ht="21.75" customHeight="1">
      <c r="A129" s="36"/>
      <c r="B129" s="37"/>
      <c r="C129" s="210" t="s">
        <v>134</v>
      </c>
      <c r="D129" s="210" t="s">
        <v>119</v>
      </c>
      <c r="E129" s="211" t="s">
        <v>135</v>
      </c>
      <c r="F129" s="212" t="s">
        <v>136</v>
      </c>
      <c r="G129" s="213" t="s">
        <v>137</v>
      </c>
      <c r="H129" s="214">
        <v>13</v>
      </c>
      <c r="I129" s="215"/>
      <c r="J129" s="216">
        <f>ROUND(I129*H129,2)</f>
        <v>0</v>
      </c>
      <c r="K129" s="217"/>
      <c r="L129" s="42"/>
      <c r="M129" s="218" t="s">
        <v>1</v>
      </c>
      <c r="N129" s="219" t="s">
        <v>44</v>
      </c>
      <c r="O129" s="89"/>
      <c r="P129" s="220">
        <f>O129*H129</f>
        <v>0</v>
      </c>
      <c r="Q129" s="220">
        <v>0.00064000000000000005</v>
      </c>
      <c r="R129" s="220">
        <f>Q129*H129</f>
        <v>0.008320000000000001</v>
      </c>
      <c r="S129" s="220">
        <v>0</v>
      </c>
      <c r="T129" s="22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2" t="s">
        <v>123</v>
      </c>
      <c r="AT129" s="222" t="s">
        <v>119</v>
      </c>
      <c r="AU129" s="222" t="s">
        <v>86</v>
      </c>
      <c r="AY129" s="15" t="s">
        <v>117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5" t="s">
        <v>84</v>
      </c>
      <c r="BK129" s="223">
        <f>ROUND(I129*H129,2)</f>
        <v>0</v>
      </c>
      <c r="BL129" s="15" t="s">
        <v>123</v>
      </c>
      <c r="BM129" s="222" t="s">
        <v>138</v>
      </c>
    </row>
    <row r="130" s="2" customFormat="1">
      <c r="A130" s="36"/>
      <c r="B130" s="37"/>
      <c r="C130" s="38"/>
      <c r="D130" s="224" t="s">
        <v>125</v>
      </c>
      <c r="E130" s="38"/>
      <c r="F130" s="225" t="s">
        <v>139</v>
      </c>
      <c r="G130" s="38"/>
      <c r="H130" s="38"/>
      <c r="I130" s="226"/>
      <c r="J130" s="38"/>
      <c r="K130" s="38"/>
      <c r="L130" s="42"/>
      <c r="M130" s="227"/>
      <c r="N130" s="228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125</v>
      </c>
      <c r="AU130" s="15" t="s">
        <v>86</v>
      </c>
    </row>
    <row r="131" s="2" customFormat="1">
      <c r="A131" s="36"/>
      <c r="B131" s="37"/>
      <c r="C131" s="38"/>
      <c r="D131" s="229" t="s">
        <v>127</v>
      </c>
      <c r="E131" s="38"/>
      <c r="F131" s="230" t="s">
        <v>140</v>
      </c>
      <c r="G131" s="38"/>
      <c r="H131" s="38"/>
      <c r="I131" s="226"/>
      <c r="J131" s="38"/>
      <c r="K131" s="38"/>
      <c r="L131" s="42"/>
      <c r="M131" s="227"/>
      <c r="N131" s="228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127</v>
      </c>
      <c r="AU131" s="15" t="s">
        <v>86</v>
      </c>
    </row>
    <row r="132" s="2" customFormat="1" ht="24.15" customHeight="1">
      <c r="A132" s="36"/>
      <c r="B132" s="37"/>
      <c r="C132" s="210" t="s">
        <v>123</v>
      </c>
      <c r="D132" s="210" t="s">
        <v>119</v>
      </c>
      <c r="E132" s="211" t="s">
        <v>141</v>
      </c>
      <c r="F132" s="212" t="s">
        <v>142</v>
      </c>
      <c r="G132" s="213" t="s">
        <v>137</v>
      </c>
      <c r="H132" s="214">
        <v>13</v>
      </c>
      <c r="I132" s="215"/>
      <c r="J132" s="216">
        <f>ROUND(I132*H132,2)</f>
        <v>0</v>
      </c>
      <c r="K132" s="217"/>
      <c r="L132" s="42"/>
      <c r="M132" s="218" t="s">
        <v>1</v>
      </c>
      <c r="N132" s="219" t="s">
        <v>44</v>
      </c>
      <c r="O132" s="89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2" t="s">
        <v>123</v>
      </c>
      <c r="AT132" s="222" t="s">
        <v>119</v>
      </c>
      <c r="AU132" s="222" t="s">
        <v>86</v>
      </c>
      <c r="AY132" s="15" t="s">
        <v>117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5" t="s">
        <v>84</v>
      </c>
      <c r="BK132" s="223">
        <f>ROUND(I132*H132,2)</f>
        <v>0</v>
      </c>
      <c r="BL132" s="15" t="s">
        <v>123</v>
      </c>
      <c r="BM132" s="222" t="s">
        <v>143</v>
      </c>
    </row>
    <row r="133" s="2" customFormat="1">
      <c r="A133" s="36"/>
      <c r="B133" s="37"/>
      <c r="C133" s="38"/>
      <c r="D133" s="224" t="s">
        <v>125</v>
      </c>
      <c r="E133" s="38"/>
      <c r="F133" s="225" t="s">
        <v>144</v>
      </c>
      <c r="G133" s="38"/>
      <c r="H133" s="38"/>
      <c r="I133" s="226"/>
      <c r="J133" s="38"/>
      <c r="K133" s="38"/>
      <c r="L133" s="42"/>
      <c r="M133" s="227"/>
      <c r="N133" s="228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125</v>
      </c>
      <c r="AU133" s="15" t="s">
        <v>86</v>
      </c>
    </row>
    <row r="134" s="2" customFormat="1">
      <c r="A134" s="36"/>
      <c r="B134" s="37"/>
      <c r="C134" s="38"/>
      <c r="D134" s="229" t="s">
        <v>127</v>
      </c>
      <c r="E134" s="38"/>
      <c r="F134" s="230" t="s">
        <v>145</v>
      </c>
      <c r="G134" s="38"/>
      <c r="H134" s="38"/>
      <c r="I134" s="226"/>
      <c r="J134" s="38"/>
      <c r="K134" s="38"/>
      <c r="L134" s="42"/>
      <c r="M134" s="227"/>
      <c r="N134" s="228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127</v>
      </c>
      <c r="AU134" s="15" t="s">
        <v>86</v>
      </c>
    </row>
    <row r="135" s="2" customFormat="1" ht="24.15" customHeight="1">
      <c r="A135" s="36"/>
      <c r="B135" s="37"/>
      <c r="C135" s="210" t="s">
        <v>146</v>
      </c>
      <c r="D135" s="210" t="s">
        <v>119</v>
      </c>
      <c r="E135" s="211" t="s">
        <v>147</v>
      </c>
      <c r="F135" s="212" t="s">
        <v>148</v>
      </c>
      <c r="G135" s="213" t="s">
        <v>149</v>
      </c>
      <c r="H135" s="214">
        <v>60.799999999999997</v>
      </c>
      <c r="I135" s="215"/>
      <c r="J135" s="216">
        <f>ROUND(I135*H135,2)</f>
        <v>0</v>
      </c>
      <c r="K135" s="217"/>
      <c r="L135" s="42"/>
      <c r="M135" s="218" t="s">
        <v>1</v>
      </c>
      <c r="N135" s="219" t="s">
        <v>44</v>
      </c>
      <c r="O135" s="89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2" t="s">
        <v>123</v>
      </c>
      <c r="AT135" s="222" t="s">
        <v>119</v>
      </c>
      <c r="AU135" s="222" t="s">
        <v>86</v>
      </c>
      <c r="AY135" s="15" t="s">
        <v>117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5" t="s">
        <v>84</v>
      </c>
      <c r="BK135" s="223">
        <f>ROUND(I135*H135,2)</f>
        <v>0</v>
      </c>
      <c r="BL135" s="15" t="s">
        <v>123</v>
      </c>
      <c r="BM135" s="222" t="s">
        <v>150</v>
      </c>
    </row>
    <row r="136" s="2" customFormat="1">
      <c r="A136" s="36"/>
      <c r="B136" s="37"/>
      <c r="C136" s="38"/>
      <c r="D136" s="224" t="s">
        <v>125</v>
      </c>
      <c r="E136" s="38"/>
      <c r="F136" s="225" t="s">
        <v>151</v>
      </c>
      <c r="G136" s="38"/>
      <c r="H136" s="38"/>
      <c r="I136" s="226"/>
      <c r="J136" s="38"/>
      <c r="K136" s="38"/>
      <c r="L136" s="42"/>
      <c r="M136" s="227"/>
      <c r="N136" s="228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125</v>
      </c>
      <c r="AU136" s="15" t="s">
        <v>86</v>
      </c>
    </row>
    <row r="137" s="2" customFormat="1">
      <c r="A137" s="36"/>
      <c r="B137" s="37"/>
      <c r="C137" s="38"/>
      <c r="D137" s="229" t="s">
        <v>127</v>
      </c>
      <c r="E137" s="38"/>
      <c r="F137" s="230" t="s">
        <v>152</v>
      </c>
      <c r="G137" s="38"/>
      <c r="H137" s="38"/>
      <c r="I137" s="226"/>
      <c r="J137" s="38"/>
      <c r="K137" s="38"/>
      <c r="L137" s="42"/>
      <c r="M137" s="227"/>
      <c r="N137" s="228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127</v>
      </c>
      <c r="AU137" s="15" t="s">
        <v>86</v>
      </c>
    </row>
    <row r="138" s="13" customFormat="1">
      <c r="A138" s="13"/>
      <c r="B138" s="231"/>
      <c r="C138" s="232"/>
      <c r="D138" s="224" t="s">
        <v>153</v>
      </c>
      <c r="E138" s="233" t="s">
        <v>1</v>
      </c>
      <c r="F138" s="234" t="s">
        <v>154</v>
      </c>
      <c r="G138" s="232"/>
      <c r="H138" s="235">
        <v>60.799999999999997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153</v>
      </c>
      <c r="AU138" s="241" t="s">
        <v>86</v>
      </c>
      <c r="AV138" s="13" t="s">
        <v>86</v>
      </c>
      <c r="AW138" s="13" t="s">
        <v>35</v>
      </c>
      <c r="AX138" s="13" t="s">
        <v>79</v>
      </c>
      <c r="AY138" s="241" t="s">
        <v>117</v>
      </c>
    </row>
    <row r="139" s="2" customFormat="1" ht="24.15" customHeight="1">
      <c r="A139" s="36"/>
      <c r="B139" s="37"/>
      <c r="C139" s="210" t="s">
        <v>155</v>
      </c>
      <c r="D139" s="210" t="s">
        <v>119</v>
      </c>
      <c r="E139" s="211" t="s">
        <v>156</v>
      </c>
      <c r="F139" s="212" t="s">
        <v>157</v>
      </c>
      <c r="G139" s="213" t="s">
        <v>137</v>
      </c>
      <c r="H139" s="214">
        <v>30.975000000000001</v>
      </c>
      <c r="I139" s="215"/>
      <c r="J139" s="216">
        <f>ROUND(I139*H139,2)</f>
        <v>0</v>
      </c>
      <c r="K139" s="217"/>
      <c r="L139" s="42"/>
      <c r="M139" s="218" t="s">
        <v>1</v>
      </c>
      <c r="N139" s="219" t="s">
        <v>44</v>
      </c>
      <c r="O139" s="89"/>
      <c r="P139" s="220">
        <f>O139*H139</f>
        <v>0</v>
      </c>
      <c r="Q139" s="220">
        <v>0</v>
      </c>
      <c r="R139" s="220">
        <f>Q139*H139</f>
        <v>0</v>
      </c>
      <c r="S139" s="220">
        <v>0.22</v>
      </c>
      <c r="T139" s="221">
        <f>S139*H139</f>
        <v>6.8145000000000007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2" t="s">
        <v>123</v>
      </c>
      <c r="AT139" s="222" t="s">
        <v>119</v>
      </c>
      <c r="AU139" s="222" t="s">
        <v>86</v>
      </c>
      <c r="AY139" s="15" t="s">
        <v>117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5" t="s">
        <v>84</v>
      </c>
      <c r="BK139" s="223">
        <f>ROUND(I139*H139,2)</f>
        <v>0</v>
      </c>
      <c r="BL139" s="15" t="s">
        <v>123</v>
      </c>
      <c r="BM139" s="222" t="s">
        <v>158</v>
      </c>
    </row>
    <row r="140" s="2" customFormat="1">
      <c r="A140" s="36"/>
      <c r="B140" s="37"/>
      <c r="C140" s="38"/>
      <c r="D140" s="224" t="s">
        <v>125</v>
      </c>
      <c r="E140" s="38"/>
      <c r="F140" s="225" t="s">
        <v>159</v>
      </c>
      <c r="G140" s="38"/>
      <c r="H140" s="38"/>
      <c r="I140" s="226"/>
      <c r="J140" s="38"/>
      <c r="K140" s="38"/>
      <c r="L140" s="42"/>
      <c r="M140" s="227"/>
      <c r="N140" s="228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125</v>
      </c>
      <c r="AU140" s="15" t="s">
        <v>86</v>
      </c>
    </row>
    <row r="141" s="2" customFormat="1">
      <c r="A141" s="36"/>
      <c r="B141" s="37"/>
      <c r="C141" s="38"/>
      <c r="D141" s="229" t="s">
        <v>127</v>
      </c>
      <c r="E141" s="38"/>
      <c r="F141" s="230" t="s">
        <v>160</v>
      </c>
      <c r="G141" s="38"/>
      <c r="H141" s="38"/>
      <c r="I141" s="226"/>
      <c r="J141" s="38"/>
      <c r="K141" s="38"/>
      <c r="L141" s="42"/>
      <c r="M141" s="227"/>
      <c r="N141" s="228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127</v>
      </c>
      <c r="AU141" s="15" t="s">
        <v>86</v>
      </c>
    </row>
    <row r="142" s="13" customFormat="1">
      <c r="A142" s="13"/>
      <c r="B142" s="231"/>
      <c r="C142" s="232"/>
      <c r="D142" s="224" t="s">
        <v>153</v>
      </c>
      <c r="E142" s="233" t="s">
        <v>1</v>
      </c>
      <c r="F142" s="234" t="s">
        <v>161</v>
      </c>
      <c r="G142" s="232"/>
      <c r="H142" s="235">
        <v>30.975000000000001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153</v>
      </c>
      <c r="AU142" s="241" t="s">
        <v>86</v>
      </c>
      <c r="AV142" s="13" t="s">
        <v>86</v>
      </c>
      <c r="AW142" s="13" t="s">
        <v>35</v>
      </c>
      <c r="AX142" s="13" t="s">
        <v>79</v>
      </c>
      <c r="AY142" s="241" t="s">
        <v>117</v>
      </c>
    </row>
    <row r="143" s="2" customFormat="1" ht="33" customHeight="1">
      <c r="A143" s="36"/>
      <c r="B143" s="37"/>
      <c r="C143" s="210" t="s">
        <v>162</v>
      </c>
      <c r="D143" s="210" t="s">
        <v>119</v>
      </c>
      <c r="E143" s="211" t="s">
        <v>163</v>
      </c>
      <c r="F143" s="212" t="s">
        <v>164</v>
      </c>
      <c r="G143" s="213" t="s">
        <v>137</v>
      </c>
      <c r="H143" s="214">
        <v>31.710000000000001</v>
      </c>
      <c r="I143" s="215"/>
      <c r="J143" s="216">
        <f>ROUND(I143*H143,2)</f>
        <v>0</v>
      </c>
      <c r="K143" s="217"/>
      <c r="L143" s="42"/>
      <c r="M143" s="218" t="s">
        <v>1</v>
      </c>
      <c r="N143" s="219" t="s">
        <v>44</v>
      </c>
      <c r="O143" s="89"/>
      <c r="P143" s="220">
        <f>O143*H143</f>
        <v>0</v>
      </c>
      <c r="Q143" s="220">
        <v>0</v>
      </c>
      <c r="R143" s="220">
        <f>Q143*H143</f>
        <v>0</v>
      </c>
      <c r="S143" s="220">
        <v>0.28999999999999998</v>
      </c>
      <c r="T143" s="221">
        <f>S143*H143</f>
        <v>9.1959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2" t="s">
        <v>123</v>
      </c>
      <c r="AT143" s="222" t="s">
        <v>119</v>
      </c>
      <c r="AU143" s="222" t="s">
        <v>86</v>
      </c>
      <c r="AY143" s="15" t="s">
        <v>117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5" t="s">
        <v>84</v>
      </c>
      <c r="BK143" s="223">
        <f>ROUND(I143*H143,2)</f>
        <v>0</v>
      </c>
      <c r="BL143" s="15" t="s">
        <v>123</v>
      </c>
      <c r="BM143" s="222" t="s">
        <v>165</v>
      </c>
    </row>
    <row r="144" s="2" customFormat="1">
      <c r="A144" s="36"/>
      <c r="B144" s="37"/>
      <c r="C144" s="38"/>
      <c r="D144" s="224" t="s">
        <v>125</v>
      </c>
      <c r="E144" s="38"/>
      <c r="F144" s="225" t="s">
        <v>166</v>
      </c>
      <c r="G144" s="38"/>
      <c r="H144" s="38"/>
      <c r="I144" s="226"/>
      <c r="J144" s="38"/>
      <c r="K144" s="38"/>
      <c r="L144" s="42"/>
      <c r="M144" s="227"/>
      <c r="N144" s="228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125</v>
      </c>
      <c r="AU144" s="15" t="s">
        <v>86</v>
      </c>
    </row>
    <row r="145" s="2" customFormat="1">
      <c r="A145" s="36"/>
      <c r="B145" s="37"/>
      <c r="C145" s="38"/>
      <c r="D145" s="229" t="s">
        <v>127</v>
      </c>
      <c r="E145" s="38"/>
      <c r="F145" s="230" t="s">
        <v>167</v>
      </c>
      <c r="G145" s="38"/>
      <c r="H145" s="38"/>
      <c r="I145" s="226"/>
      <c r="J145" s="38"/>
      <c r="K145" s="38"/>
      <c r="L145" s="42"/>
      <c r="M145" s="227"/>
      <c r="N145" s="228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127</v>
      </c>
      <c r="AU145" s="15" t="s">
        <v>86</v>
      </c>
    </row>
    <row r="146" s="13" customFormat="1">
      <c r="A146" s="13"/>
      <c r="B146" s="231"/>
      <c r="C146" s="232"/>
      <c r="D146" s="224" t="s">
        <v>153</v>
      </c>
      <c r="E146" s="233" t="s">
        <v>1</v>
      </c>
      <c r="F146" s="234" t="s">
        <v>168</v>
      </c>
      <c r="G146" s="232"/>
      <c r="H146" s="235">
        <v>31.710000000000001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153</v>
      </c>
      <c r="AU146" s="241" t="s">
        <v>86</v>
      </c>
      <c r="AV146" s="13" t="s">
        <v>86</v>
      </c>
      <c r="AW146" s="13" t="s">
        <v>35</v>
      </c>
      <c r="AX146" s="13" t="s">
        <v>79</v>
      </c>
      <c r="AY146" s="241" t="s">
        <v>117</v>
      </c>
    </row>
    <row r="147" s="2" customFormat="1" ht="24.15" customHeight="1">
      <c r="A147" s="36"/>
      <c r="B147" s="37"/>
      <c r="C147" s="210" t="s">
        <v>169</v>
      </c>
      <c r="D147" s="210" t="s">
        <v>119</v>
      </c>
      <c r="E147" s="211" t="s">
        <v>170</v>
      </c>
      <c r="F147" s="212" t="s">
        <v>171</v>
      </c>
      <c r="G147" s="213" t="s">
        <v>137</v>
      </c>
      <c r="H147" s="214">
        <v>30.975000000000001</v>
      </c>
      <c r="I147" s="215"/>
      <c r="J147" s="216">
        <f>ROUND(I147*H147,2)</f>
        <v>0</v>
      </c>
      <c r="K147" s="217"/>
      <c r="L147" s="42"/>
      <c r="M147" s="218" t="s">
        <v>1</v>
      </c>
      <c r="N147" s="219" t="s">
        <v>44</v>
      </c>
      <c r="O147" s="89"/>
      <c r="P147" s="220">
        <f>O147*H147</f>
        <v>0</v>
      </c>
      <c r="Q147" s="220">
        <v>0</v>
      </c>
      <c r="R147" s="220">
        <f>Q147*H147</f>
        <v>0</v>
      </c>
      <c r="S147" s="220">
        <v>0.29999999999999999</v>
      </c>
      <c r="T147" s="221">
        <f>S147*H147</f>
        <v>9.2925000000000004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2" t="s">
        <v>123</v>
      </c>
      <c r="AT147" s="222" t="s">
        <v>119</v>
      </c>
      <c r="AU147" s="222" t="s">
        <v>86</v>
      </c>
      <c r="AY147" s="15" t="s">
        <v>117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5" t="s">
        <v>84</v>
      </c>
      <c r="BK147" s="223">
        <f>ROUND(I147*H147,2)</f>
        <v>0</v>
      </c>
      <c r="BL147" s="15" t="s">
        <v>123</v>
      </c>
      <c r="BM147" s="222" t="s">
        <v>172</v>
      </c>
    </row>
    <row r="148" s="2" customFormat="1">
      <c r="A148" s="36"/>
      <c r="B148" s="37"/>
      <c r="C148" s="38"/>
      <c r="D148" s="224" t="s">
        <v>125</v>
      </c>
      <c r="E148" s="38"/>
      <c r="F148" s="225" t="s">
        <v>173</v>
      </c>
      <c r="G148" s="38"/>
      <c r="H148" s="38"/>
      <c r="I148" s="226"/>
      <c r="J148" s="38"/>
      <c r="K148" s="38"/>
      <c r="L148" s="42"/>
      <c r="M148" s="227"/>
      <c r="N148" s="228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125</v>
      </c>
      <c r="AU148" s="15" t="s">
        <v>86</v>
      </c>
    </row>
    <row r="149" s="2" customFormat="1">
      <c r="A149" s="36"/>
      <c r="B149" s="37"/>
      <c r="C149" s="38"/>
      <c r="D149" s="229" t="s">
        <v>127</v>
      </c>
      <c r="E149" s="38"/>
      <c r="F149" s="230" t="s">
        <v>174</v>
      </c>
      <c r="G149" s="38"/>
      <c r="H149" s="38"/>
      <c r="I149" s="226"/>
      <c r="J149" s="38"/>
      <c r="K149" s="38"/>
      <c r="L149" s="42"/>
      <c r="M149" s="227"/>
      <c r="N149" s="228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127</v>
      </c>
      <c r="AU149" s="15" t="s">
        <v>86</v>
      </c>
    </row>
    <row r="150" s="2" customFormat="1">
      <c r="A150" s="36"/>
      <c r="B150" s="37"/>
      <c r="C150" s="38"/>
      <c r="D150" s="224" t="s">
        <v>175</v>
      </c>
      <c r="E150" s="38"/>
      <c r="F150" s="242" t="s">
        <v>176</v>
      </c>
      <c r="G150" s="38"/>
      <c r="H150" s="38"/>
      <c r="I150" s="226"/>
      <c r="J150" s="38"/>
      <c r="K150" s="38"/>
      <c r="L150" s="42"/>
      <c r="M150" s="227"/>
      <c r="N150" s="228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175</v>
      </c>
      <c r="AU150" s="15" t="s">
        <v>86</v>
      </c>
    </row>
    <row r="151" s="13" customFormat="1">
      <c r="A151" s="13"/>
      <c r="B151" s="231"/>
      <c r="C151" s="232"/>
      <c r="D151" s="224" t="s">
        <v>153</v>
      </c>
      <c r="E151" s="233" t="s">
        <v>1</v>
      </c>
      <c r="F151" s="234" t="s">
        <v>161</v>
      </c>
      <c r="G151" s="232"/>
      <c r="H151" s="235">
        <v>30.975000000000001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153</v>
      </c>
      <c r="AU151" s="241" t="s">
        <v>86</v>
      </c>
      <c r="AV151" s="13" t="s">
        <v>86</v>
      </c>
      <c r="AW151" s="13" t="s">
        <v>35</v>
      </c>
      <c r="AX151" s="13" t="s">
        <v>79</v>
      </c>
      <c r="AY151" s="241" t="s">
        <v>117</v>
      </c>
    </row>
    <row r="152" s="2" customFormat="1" ht="24.15" customHeight="1">
      <c r="A152" s="36"/>
      <c r="B152" s="37"/>
      <c r="C152" s="210" t="s">
        <v>177</v>
      </c>
      <c r="D152" s="210" t="s">
        <v>119</v>
      </c>
      <c r="E152" s="211" t="s">
        <v>178</v>
      </c>
      <c r="F152" s="212" t="s">
        <v>179</v>
      </c>
      <c r="G152" s="213" t="s">
        <v>149</v>
      </c>
      <c r="H152" s="214">
        <v>132</v>
      </c>
      <c r="I152" s="215"/>
      <c r="J152" s="216">
        <f>ROUND(I152*H152,2)</f>
        <v>0</v>
      </c>
      <c r="K152" s="217"/>
      <c r="L152" s="42"/>
      <c r="M152" s="218" t="s">
        <v>1</v>
      </c>
      <c r="N152" s="219" t="s">
        <v>44</v>
      </c>
      <c r="O152" s="89"/>
      <c r="P152" s="220">
        <f>O152*H152</f>
        <v>0</v>
      </c>
      <c r="Q152" s="220">
        <v>0.00014999999999999999</v>
      </c>
      <c r="R152" s="220">
        <f>Q152*H152</f>
        <v>0.019799999999999998</v>
      </c>
      <c r="S152" s="220">
        <v>0</v>
      </c>
      <c r="T152" s="22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2" t="s">
        <v>123</v>
      </c>
      <c r="AT152" s="222" t="s">
        <v>119</v>
      </c>
      <c r="AU152" s="222" t="s">
        <v>86</v>
      </c>
      <c r="AY152" s="15" t="s">
        <v>117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5" t="s">
        <v>84</v>
      </c>
      <c r="BK152" s="223">
        <f>ROUND(I152*H152,2)</f>
        <v>0</v>
      </c>
      <c r="BL152" s="15" t="s">
        <v>123</v>
      </c>
      <c r="BM152" s="222" t="s">
        <v>180</v>
      </c>
    </row>
    <row r="153" s="2" customFormat="1">
      <c r="A153" s="36"/>
      <c r="B153" s="37"/>
      <c r="C153" s="38"/>
      <c r="D153" s="224" t="s">
        <v>125</v>
      </c>
      <c r="E153" s="38"/>
      <c r="F153" s="225" t="s">
        <v>181</v>
      </c>
      <c r="G153" s="38"/>
      <c r="H153" s="38"/>
      <c r="I153" s="226"/>
      <c r="J153" s="38"/>
      <c r="K153" s="38"/>
      <c r="L153" s="42"/>
      <c r="M153" s="227"/>
      <c r="N153" s="228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125</v>
      </c>
      <c r="AU153" s="15" t="s">
        <v>86</v>
      </c>
    </row>
    <row r="154" s="2" customFormat="1">
      <c r="A154" s="36"/>
      <c r="B154" s="37"/>
      <c r="C154" s="38"/>
      <c r="D154" s="229" t="s">
        <v>127</v>
      </c>
      <c r="E154" s="38"/>
      <c r="F154" s="230" t="s">
        <v>182</v>
      </c>
      <c r="G154" s="38"/>
      <c r="H154" s="38"/>
      <c r="I154" s="226"/>
      <c r="J154" s="38"/>
      <c r="K154" s="38"/>
      <c r="L154" s="42"/>
      <c r="M154" s="227"/>
      <c r="N154" s="228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127</v>
      </c>
      <c r="AU154" s="15" t="s">
        <v>86</v>
      </c>
    </row>
    <row r="155" s="2" customFormat="1">
      <c r="A155" s="36"/>
      <c r="B155" s="37"/>
      <c r="C155" s="38"/>
      <c r="D155" s="224" t="s">
        <v>175</v>
      </c>
      <c r="E155" s="38"/>
      <c r="F155" s="242" t="s">
        <v>183</v>
      </c>
      <c r="G155" s="38"/>
      <c r="H155" s="38"/>
      <c r="I155" s="226"/>
      <c r="J155" s="38"/>
      <c r="K155" s="38"/>
      <c r="L155" s="42"/>
      <c r="M155" s="227"/>
      <c r="N155" s="228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175</v>
      </c>
      <c r="AU155" s="15" t="s">
        <v>86</v>
      </c>
    </row>
    <row r="156" s="2" customFormat="1" ht="24.15" customHeight="1">
      <c r="A156" s="36"/>
      <c r="B156" s="37"/>
      <c r="C156" s="210" t="s">
        <v>184</v>
      </c>
      <c r="D156" s="210" t="s">
        <v>119</v>
      </c>
      <c r="E156" s="211" t="s">
        <v>185</v>
      </c>
      <c r="F156" s="212" t="s">
        <v>186</v>
      </c>
      <c r="G156" s="213" t="s">
        <v>149</v>
      </c>
      <c r="H156" s="214">
        <v>132</v>
      </c>
      <c r="I156" s="215"/>
      <c r="J156" s="216">
        <f>ROUND(I156*H156,2)</f>
        <v>0</v>
      </c>
      <c r="K156" s="217"/>
      <c r="L156" s="42"/>
      <c r="M156" s="218" t="s">
        <v>1</v>
      </c>
      <c r="N156" s="219" t="s">
        <v>44</v>
      </c>
      <c r="O156" s="89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2" t="s">
        <v>123</v>
      </c>
      <c r="AT156" s="222" t="s">
        <v>119</v>
      </c>
      <c r="AU156" s="222" t="s">
        <v>86</v>
      </c>
      <c r="AY156" s="15" t="s">
        <v>117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5" t="s">
        <v>84</v>
      </c>
      <c r="BK156" s="223">
        <f>ROUND(I156*H156,2)</f>
        <v>0</v>
      </c>
      <c r="BL156" s="15" t="s">
        <v>123</v>
      </c>
      <c r="BM156" s="222" t="s">
        <v>187</v>
      </c>
    </row>
    <row r="157" s="2" customFormat="1">
      <c r="A157" s="36"/>
      <c r="B157" s="37"/>
      <c r="C157" s="38"/>
      <c r="D157" s="224" t="s">
        <v>125</v>
      </c>
      <c r="E157" s="38"/>
      <c r="F157" s="225" t="s">
        <v>188</v>
      </c>
      <c r="G157" s="38"/>
      <c r="H157" s="38"/>
      <c r="I157" s="226"/>
      <c r="J157" s="38"/>
      <c r="K157" s="38"/>
      <c r="L157" s="42"/>
      <c r="M157" s="227"/>
      <c r="N157" s="228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125</v>
      </c>
      <c r="AU157" s="15" t="s">
        <v>86</v>
      </c>
    </row>
    <row r="158" s="2" customFormat="1">
      <c r="A158" s="36"/>
      <c r="B158" s="37"/>
      <c r="C158" s="38"/>
      <c r="D158" s="229" t="s">
        <v>127</v>
      </c>
      <c r="E158" s="38"/>
      <c r="F158" s="230" t="s">
        <v>189</v>
      </c>
      <c r="G158" s="38"/>
      <c r="H158" s="38"/>
      <c r="I158" s="226"/>
      <c r="J158" s="38"/>
      <c r="K158" s="38"/>
      <c r="L158" s="42"/>
      <c r="M158" s="227"/>
      <c r="N158" s="228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127</v>
      </c>
      <c r="AU158" s="15" t="s">
        <v>86</v>
      </c>
    </row>
    <row r="159" s="2" customFormat="1">
      <c r="A159" s="36"/>
      <c r="B159" s="37"/>
      <c r="C159" s="38"/>
      <c r="D159" s="224" t="s">
        <v>175</v>
      </c>
      <c r="E159" s="38"/>
      <c r="F159" s="242" t="s">
        <v>183</v>
      </c>
      <c r="G159" s="38"/>
      <c r="H159" s="38"/>
      <c r="I159" s="226"/>
      <c r="J159" s="38"/>
      <c r="K159" s="38"/>
      <c r="L159" s="42"/>
      <c r="M159" s="227"/>
      <c r="N159" s="228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175</v>
      </c>
      <c r="AU159" s="15" t="s">
        <v>86</v>
      </c>
    </row>
    <row r="160" s="2" customFormat="1" ht="24.15" customHeight="1">
      <c r="A160" s="36"/>
      <c r="B160" s="37"/>
      <c r="C160" s="210" t="s">
        <v>190</v>
      </c>
      <c r="D160" s="210" t="s">
        <v>119</v>
      </c>
      <c r="E160" s="211" t="s">
        <v>191</v>
      </c>
      <c r="F160" s="212" t="s">
        <v>192</v>
      </c>
      <c r="G160" s="213" t="s">
        <v>137</v>
      </c>
      <c r="H160" s="214">
        <v>23.949999999999999</v>
      </c>
      <c r="I160" s="215"/>
      <c r="J160" s="216">
        <f>ROUND(I160*H160,2)</f>
        <v>0</v>
      </c>
      <c r="K160" s="217"/>
      <c r="L160" s="42"/>
      <c r="M160" s="218" t="s">
        <v>1</v>
      </c>
      <c r="N160" s="219" t="s">
        <v>44</v>
      </c>
      <c r="O160" s="89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2" t="s">
        <v>123</v>
      </c>
      <c r="AT160" s="222" t="s">
        <v>119</v>
      </c>
      <c r="AU160" s="222" t="s">
        <v>86</v>
      </c>
      <c r="AY160" s="15" t="s">
        <v>117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5" t="s">
        <v>84</v>
      </c>
      <c r="BK160" s="223">
        <f>ROUND(I160*H160,2)</f>
        <v>0</v>
      </c>
      <c r="BL160" s="15" t="s">
        <v>123</v>
      </c>
      <c r="BM160" s="222" t="s">
        <v>193</v>
      </c>
    </row>
    <row r="161" s="2" customFormat="1">
      <c r="A161" s="36"/>
      <c r="B161" s="37"/>
      <c r="C161" s="38"/>
      <c r="D161" s="224" t="s">
        <v>125</v>
      </c>
      <c r="E161" s="38"/>
      <c r="F161" s="225" t="s">
        <v>194</v>
      </c>
      <c r="G161" s="38"/>
      <c r="H161" s="38"/>
      <c r="I161" s="226"/>
      <c r="J161" s="38"/>
      <c r="K161" s="38"/>
      <c r="L161" s="42"/>
      <c r="M161" s="227"/>
      <c r="N161" s="228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125</v>
      </c>
      <c r="AU161" s="15" t="s">
        <v>86</v>
      </c>
    </row>
    <row r="162" s="2" customFormat="1">
      <c r="A162" s="36"/>
      <c r="B162" s="37"/>
      <c r="C162" s="38"/>
      <c r="D162" s="229" t="s">
        <v>127</v>
      </c>
      <c r="E162" s="38"/>
      <c r="F162" s="230" t="s">
        <v>195</v>
      </c>
      <c r="G162" s="38"/>
      <c r="H162" s="38"/>
      <c r="I162" s="226"/>
      <c r="J162" s="38"/>
      <c r="K162" s="38"/>
      <c r="L162" s="42"/>
      <c r="M162" s="227"/>
      <c r="N162" s="228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127</v>
      </c>
      <c r="AU162" s="15" t="s">
        <v>86</v>
      </c>
    </row>
    <row r="163" s="2" customFormat="1">
      <c r="A163" s="36"/>
      <c r="B163" s="37"/>
      <c r="C163" s="38"/>
      <c r="D163" s="224" t="s">
        <v>175</v>
      </c>
      <c r="E163" s="38"/>
      <c r="F163" s="242" t="s">
        <v>196</v>
      </c>
      <c r="G163" s="38"/>
      <c r="H163" s="38"/>
      <c r="I163" s="226"/>
      <c r="J163" s="38"/>
      <c r="K163" s="38"/>
      <c r="L163" s="42"/>
      <c r="M163" s="227"/>
      <c r="N163" s="228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175</v>
      </c>
      <c r="AU163" s="15" t="s">
        <v>86</v>
      </c>
    </row>
    <row r="164" s="13" customFormat="1">
      <c r="A164" s="13"/>
      <c r="B164" s="231"/>
      <c r="C164" s="232"/>
      <c r="D164" s="224" t="s">
        <v>153</v>
      </c>
      <c r="E164" s="233" t="s">
        <v>1</v>
      </c>
      <c r="F164" s="234" t="s">
        <v>197</v>
      </c>
      <c r="G164" s="232"/>
      <c r="H164" s="235">
        <v>23.949999999999999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153</v>
      </c>
      <c r="AU164" s="241" t="s">
        <v>86</v>
      </c>
      <c r="AV164" s="13" t="s">
        <v>86</v>
      </c>
      <c r="AW164" s="13" t="s">
        <v>35</v>
      </c>
      <c r="AX164" s="13" t="s">
        <v>79</v>
      </c>
      <c r="AY164" s="241" t="s">
        <v>117</v>
      </c>
    </row>
    <row r="165" s="2" customFormat="1" ht="24.15" customHeight="1">
      <c r="A165" s="36"/>
      <c r="B165" s="37"/>
      <c r="C165" s="210" t="s">
        <v>198</v>
      </c>
      <c r="D165" s="210" t="s">
        <v>119</v>
      </c>
      <c r="E165" s="211" t="s">
        <v>199</v>
      </c>
      <c r="F165" s="212" t="s">
        <v>200</v>
      </c>
      <c r="G165" s="213" t="s">
        <v>201</v>
      </c>
      <c r="H165" s="214">
        <v>1.05</v>
      </c>
      <c r="I165" s="215"/>
      <c r="J165" s="216">
        <f>ROUND(I165*H165,2)</f>
        <v>0</v>
      </c>
      <c r="K165" s="217"/>
      <c r="L165" s="42"/>
      <c r="M165" s="218" t="s">
        <v>1</v>
      </c>
      <c r="N165" s="219" t="s">
        <v>44</v>
      </c>
      <c r="O165" s="89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2" t="s">
        <v>123</v>
      </c>
      <c r="AT165" s="222" t="s">
        <v>119</v>
      </c>
      <c r="AU165" s="222" t="s">
        <v>86</v>
      </c>
      <c r="AY165" s="15" t="s">
        <v>117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5" t="s">
        <v>84</v>
      </c>
      <c r="BK165" s="223">
        <f>ROUND(I165*H165,2)</f>
        <v>0</v>
      </c>
      <c r="BL165" s="15" t="s">
        <v>123</v>
      </c>
      <c r="BM165" s="222" t="s">
        <v>202</v>
      </c>
    </row>
    <row r="166" s="2" customFormat="1">
      <c r="A166" s="36"/>
      <c r="B166" s="37"/>
      <c r="C166" s="38"/>
      <c r="D166" s="224" t="s">
        <v>125</v>
      </c>
      <c r="E166" s="38"/>
      <c r="F166" s="225" t="s">
        <v>203</v>
      </c>
      <c r="G166" s="38"/>
      <c r="H166" s="38"/>
      <c r="I166" s="226"/>
      <c r="J166" s="38"/>
      <c r="K166" s="38"/>
      <c r="L166" s="42"/>
      <c r="M166" s="227"/>
      <c r="N166" s="228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125</v>
      </c>
      <c r="AU166" s="15" t="s">
        <v>86</v>
      </c>
    </row>
    <row r="167" s="2" customFormat="1">
      <c r="A167" s="36"/>
      <c r="B167" s="37"/>
      <c r="C167" s="38"/>
      <c r="D167" s="229" t="s">
        <v>127</v>
      </c>
      <c r="E167" s="38"/>
      <c r="F167" s="230" t="s">
        <v>204</v>
      </c>
      <c r="G167" s="38"/>
      <c r="H167" s="38"/>
      <c r="I167" s="226"/>
      <c r="J167" s="38"/>
      <c r="K167" s="38"/>
      <c r="L167" s="42"/>
      <c r="M167" s="227"/>
      <c r="N167" s="228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127</v>
      </c>
      <c r="AU167" s="15" t="s">
        <v>86</v>
      </c>
    </row>
    <row r="168" s="2" customFormat="1">
      <c r="A168" s="36"/>
      <c r="B168" s="37"/>
      <c r="C168" s="38"/>
      <c r="D168" s="224" t="s">
        <v>175</v>
      </c>
      <c r="E168" s="38"/>
      <c r="F168" s="242" t="s">
        <v>205</v>
      </c>
      <c r="G168" s="38"/>
      <c r="H168" s="38"/>
      <c r="I168" s="226"/>
      <c r="J168" s="38"/>
      <c r="K168" s="38"/>
      <c r="L168" s="42"/>
      <c r="M168" s="227"/>
      <c r="N168" s="228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175</v>
      </c>
      <c r="AU168" s="15" t="s">
        <v>86</v>
      </c>
    </row>
    <row r="169" s="13" customFormat="1">
      <c r="A169" s="13"/>
      <c r="B169" s="231"/>
      <c r="C169" s="232"/>
      <c r="D169" s="224" t="s">
        <v>153</v>
      </c>
      <c r="E169" s="233" t="s">
        <v>1</v>
      </c>
      <c r="F169" s="234" t="s">
        <v>206</v>
      </c>
      <c r="G169" s="232"/>
      <c r="H169" s="235">
        <v>1.05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153</v>
      </c>
      <c r="AU169" s="241" t="s">
        <v>86</v>
      </c>
      <c r="AV169" s="13" t="s">
        <v>86</v>
      </c>
      <c r="AW169" s="13" t="s">
        <v>35</v>
      </c>
      <c r="AX169" s="13" t="s">
        <v>79</v>
      </c>
      <c r="AY169" s="241" t="s">
        <v>117</v>
      </c>
    </row>
    <row r="170" s="2" customFormat="1" ht="33" customHeight="1">
      <c r="A170" s="36"/>
      <c r="B170" s="37"/>
      <c r="C170" s="210" t="s">
        <v>207</v>
      </c>
      <c r="D170" s="210" t="s">
        <v>119</v>
      </c>
      <c r="E170" s="211" t="s">
        <v>208</v>
      </c>
      <c r="F170" s="212" t="s">
        <v>209</v>
      </c>
      <c r="G170" s="213" t="s">
        <v>201</v>
      </c>
      <c r="H170" s="214">
        <v>28.039999999999999</v>
      </c>
      <c r="I170" s="215"/>
      <c r="J170" s="216">
        <f>ROUND(I170*H170,2)</f>
        <v>0</v>
      </c>
      <c r="K170" s="217"/>
      <c r="L170" s="42"/>
      <c r="M170" s="218" t="s">
        <v>1</v>
      </c>
      <c r="N170" s="219" t="s">
        <v>44</v>
      </c>
      <c r="O170" s="89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2" t="s">
        <v>123</v>
      </c>
      <c r="AT170" s="222" t="s">
        <v>119</v>
      </c>
      <c r="AU170" s="222" t="s">
        <v>86</v>
      </c>
      <c r="AY170" s="15" t="s">
        <v>117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5" t="s">
        <v>84</v>
      </c>
      <c r="BK170" s="223">
        <f>ROUND(I170*H170,2)</f>
        <v>0</v>
      </c>
      <c r="BL170" s="15" t="s">
        <v>123</v>
      </c>
      <c r="BM170" s="222" t="s">
        <v>210</v>
      </c>
    </row>
    <row r="171" s="2" customFormat="1">
      <c r="A171" s="36"/>
      <c r="B171" s="37"/>
      <c r="C171" s="38"/>
      <c r="D171" s="224" t="s">
        <v>125</v>
      </c>
      <c r="E171" s="38"/>
      <c r="F171" s="225" t="s">
        <v>211</v>
      </c>
      <c r="G171" s="38"/>
      <c r="H171" s="38"/>
      <c r="I171" s="226"/>
      <c r="J171" s="38"/>
      <c r="K171" s="38"/>
      <c r="L171" s="42"/>
      <c r="M171" s="227"/>
      <c r="N171" s="228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125</v>
      </c>
      <c r="AU171" s="15" t="s">
        <v>86</v>
      </c>
    </row>
    <row r="172" s="2" customFormat="1">
      <c r="A172" s="36"/>
      <c r="B172" s="37"/>
      <c r="C172" s="38"/>
      <c r="D172" s="229" t="s">
        <v>127</v>
      </c>
      <c r="E172" s="38"/>
      <c r="F172" s="230" t="s">
        <v>212</v>
      </c>
      <c r="G172" s="38"/>
      <c r="H172" s="38"/>
      <c r="I172" s="226"/>
      <c r="J172" s="38"/>
      <c r="K172" s="38"/>
      <c r="L172" s="42"/>
      <c r="M172" s="227"/>
      <c r="N172" s="228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127</v>
      </c>
      <c r="AU172" s="15" t="s">
        <v>86</v>
      </c>
    </row>
    <row r="173" s="2" customFormat="1">
      <c r="A173" s="36"/>
      <c r="B173" s="37"/>
      <c r="C173" s="38"/>
      <c r="D173" s="224" t="s">
        <v>175</v>
      </c>
      <c r="E173" s="38"/>
      <c r="F173" s="242" t="s">
        <v>213</v>
      </c>
      <c r="G173" s="38"/>
      <c r="H173" s="38"/>
      <c r="I173" s="226"/>
      <c r="J173" s="38"/>
      <c r="K173" s="38"/>
      <c r="L173" s="42"/>
      <c r="M173" s="227"/>
      <c r="N173" s="228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175</v>
      </c>
      <c r="AU173" s="15" t="s">
        <v>86</v>
      </c>
    </row>
    <row r="174" s="13" customFormat="1">
      <c r="A174" s="13"/>
      <c r="B174" s="231"/>
      <c r="C174" s="232"/>
      <c r="D174" s="224" t="s">
        <v>153</v>
      </c>
      <c r="E174" s="233" t="s">
        <v>1</v>
      </c>
      <c r="F174" s="234" t="s">
        <v>214</v>
      </c>
      <c r="G174" s="232"/>
      <c r="H174" s="235">
        <v>28.039999999999999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153</v>
      </c>
      <c r="AU174" s="241" t="s">
        <v>86</v>
      </c>
      <c r="AV174" s="13" t="s">
        <v>86</v>
      </c>
      <c r="AW174" s="13" t="s">
        <v>35</v>
      </c>
      <c r="AX174" s="13" t="s">
        <v>79</v>
      </c>
      <c r="AY174" s="241" t="s">
        <v>117</v>
      </c>
    </row>
    <row r="175" s="2" customFormat="1" ht="33" customHeight="1">
      <c r="A175" s="36"/>
      <c r="B175" s="37"/>
      <c r="C175" s="210" t="s">
        <v>215</v>
      </c>
      <c r="D175" s="210" t="s">
        <v>119</v>
      </c>
      <c r="E175" s="211" t="s">
        <v>216</v>
      </c>
      <c r="F175" s="212" t="s">
        <v>217</v>
      </c>
      <c r="G175" s="213" t="s">
        <v>201</v>
      </c>
      <c r="H175" s="214">
        <v>4.0039999999999996</v>
      </c>
      <c r="I175" s="215"/>
      <c r="J175" s="216">
        <f>ROUND(I175*H175,2)</f>
        <v>0</v>
      </c>
      <c r="K175" s="217"/>
      <c r="L175" s="42"/>
      <c r="M175" s="218" t="s">
        <v>1</v>
      </c>
      <c r="N175" s="219" t="s">
        <v>44</v>
      </c>
      <c r="O175" s="89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2" t="s">
        <v>123</v>
      </c>
      <c r="AT175" s="222" t="s">
        <v>119</v>
      </c>
      <c r="AU175" s="222" t="s">
        <v>86</v>
      </c>
      <c r="AY175" s="15" t="s">
        <v>117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5" t="s">
        <v>84</v>
      </c>
      <c r="BK175" s="223">
        <f>ROUND(I175*H175,2)</f>
        <v>0</v>
      </c>
      <c r="BL175" s="15" t="s">
        <v>123</v>
      </c>
      <c r="BM175" s="222" t="s">
        <v>218</v>
      </c>
    </row>
    <row r="176" s="2" customFormat="1">
      <c r="A176" s="36"/>
      <c r="B176" s="37"/>
      <c r="C176" s="38"/>
      <c r="D176" s="224" t="s">
        <v>125</v>
      </c>
      <c r="E176" s="38"/>
      <c r="F176" s="225" t="s">
        <v>219</v>
      </c>
      <c r="G176" s="38"/>
      <c r="H176" s="38"/>
      <c r="I176" s="226"/>
      <c r="J176" s="38"/>
      <c r="K176" s="38"/>
      <c r="L176" s="42"/>
      <c r="M176" s="227"/>
      <c r="N176" s="228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125</v>
      </c>
      <c r="AU176" s="15" t="s">
        <v>86</v>
      </c>
    </row>
    <row r="177" s="2" customFormat="1">
      <c r="A177" s="36"/>
      <c r="B177" s="37"/>
      <c r="C177" s="38"/>
      <c r="D177" s="229" t="s">
        <v>127</v>
      </c>
      <c r="E177" s="38"/>
      <c r="F177" s="230" t="s">
        <v>220</v>
      </c>
      <c r="G177" s="38"/>
      <c r="H177" s="38"/>
      <c r="I177" s="226"/>
      <c r="J177" s="38"/>
      <c r="K177" s="38"/>
      <c r="L177" s="42"/>
      <c r="M177" s="227"/>
      <c r="N177" s="228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127</v>
      </c>
      <c r="AU177" s="15" t="s">
        <v>86</v>
      </c>
    </row>
    <row r="178" s="13" customFormat="1">
      <c r="A178" s="13"/>
      <c r="B178" s="231"/>
      <c r="C178" s="232"/>
      <c r="D178" s="224" t="s">
        <v>153</v>
      </c>
      <c r="E178" s="233" t="s">
        <v>1</v>
      </c>
      <c r="F178" s="234" t="s">
        <v>221</v>
      </c>
      <c r="G178" s="232"/>
      <c r="H178" s="235">
        <v>4.0039999999999996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153</v>
      </c>
      <c r="AU178" s="241" t="s">
        <v>86</v>
      </c>
      <c r="AV178" s="13" t="s">
        <v>86</v>
      </c>
      <c r="AW178" s="13" t="s">
        <v>35</v>
      </c>
      <c r="AX178" s="13" t="s">
        <v>79</v>
      </c>
      <c r="AY178" s="241" t="s">
        <v>117</v>
      </c>
    </row>
    <row r="179" s="2" customFormat="1" ht="21.75" customHeight="1">
      <c r="A179" s="36"/>
      <c r="B179" s="37"/>
      <c r="C179" s="210" t="s">
        <v>8</v>
      </c>
      <c r="D179" s="210" t="s">
        <v>119</v>
      </c>
      <c r="E179" s="211" t="s">
        <v>222</v>
      </c>
      <c r="F179" s="212" t="s">
        <v>223</v>
      </c>
      <c r="G179" s="213" t="s">
        <v>137</v>
      </c>
      <c r="H179" s="214">
        <v>14.640000000000001</v>
      </c>
      <c r="I179" s="215"/>
      <c r="J179" s="216">
        <f>ROUND(I179*H179,2)</f>
        <v>0</v>
      </c>
      <c r="K179" s="217"/>
      <c r="L179" s="42"/>
      <c r="M179" s="218" t="s">
        <v>1</v>
      </c>
      <c r="N179" s="219" t="s">
        <v>44</v>
      </c>
      <c r="O179" s="89"/>
      <c r="P179" s="220">
        <f>O179*H179</f>
        <v>0</v>
      </c>
      <c r="Q179" s="220">
        <v>0.00084000000000000003</v>
      </c>
      <c r="R179" s="220">
        <f>Q179*H179</f>
        <v>0.012297600000000001</v>
      </c>
      <c r="S179" s="220">
        <v>0</v>
      </c>
      <c r="T179" s="22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2" t="s">
        <v>123</v>
      </c>
      <c r="AT179" s="222" t="s">
        <v>119</v>
      </c>
      <c r="AU179" s="222" t="s">
        <v>86</v>
      </c>
      <c r="AY179" s="15" t="s">
        <v>117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5" t="s">
        <v>84</v>
      </c>
      <c r="BK179" s="223">
        <f>ROUND(I179*H179,2)</f>
        <v>0</v>
      </c>
      <c r="BL179" s="15" t="s">
        <v>123</v>
      </c>
      <c r="BM179" s="222" t="s">
        <v>224</v>
      </c>
    </row>
    <row r="180" s="2" customFormat="1">
      <c r="A180" s="36"/>
      <c r="B180" s="37"/>
      <c r="C180" s="38"/>
      <c r="D180" s="224" t="s">
        <v>125</v>
      </c>
      <c r="E180" s="38"/>
      <c r="F180" s="225" t="s">
        <v>225</v>
      </c>
      <c r="G180" s="38"/>
      <c r="H180" s="38"/>
      <c r="I180" s="226"/>
      <c r="J180" s="38"/>
      <c r="K180" s="38"/>
      <c r="L180" s="42"/>
      <c r="M180" s="227"/>
      <c r="N180" s="228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125</v>
      </c>
      <c r="AU180" s="15" t="s">
        <v>86</v>
      </c>
    </row>
    <row r="181" s="2" customFormat="1">
      <c r="A181" s="36"/>
      <c r="B181" s="37"/>
      <c r="C181" s="38"/>
      <c r="D181" s="229" t="s">
        <v>127</v>
      </c>
      <c r="E181" s="38"/>
      <c r="F181" s="230" t="s">
        <v>226</v>
      </c>
      <c r="G181" s="38"/>
      <c r="H181" s="38"/>
      <c r="I181" s="226"/>
      <c r="J181" s="38"/>
      <c r="K181" s="38"/>
      <c r="L181" s="42"/>
      <c r="M181" s="227"/>
      <c r="N181" s="228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127</v>
      </c>
      <c r="AU181" s="15" t="s">
        <v>86</v>
      </c>
    </row>
    <row r="182" s="13" customFormat="1">
      <c r="A182" s="13"/>
      <c r="B182" s="231"/>
      <c r="C182" s="232"/>
      <c r="D182" s="224" t="s">
        <v>153</v>
      </c>
      <c r="E182" s="233" t="s">
        <v>1</v>
      </c>
      <c r="F182" s="234" t="s">
        <v>227</v>
      </c>
      <c r="G182" s="232"/>
      <c r="H182" s="235">
        <v>14.640000000000001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153</v>
      </c>
      <c r="AU182" s="241" t="s">
        <v>86</v>
      </c>
      <c r="AV182" s="13" t="s">
        <v>86</v>
      </c>
      <c r="AW182" s="13" t="s">
        <v>35</v>
      </c>
      <c r="AX182" s="13" t="s">
        <v>79</v>
      </c>
      <c r="AY182" s="241" t="s">
        <v>117</v>
      </c>
    </row>
    <row r="183" s="2" customFormat="1" ht="24.15" customHeight="1">
      <c r="A183" s="36"/>
      <c r="B183" s="37"/>
      <c r="C183" s="210" t="s">
        <v>228</v>
      </c>
      <c r="D183" s="210" t="s">
        <v>119</v>
      </c>
      <c r="E183" s="211" t="s">
        <v>229</v>
      </c>
      <c r="F183" s="212" t="s">
        <v>230</v>
      </c>
      <c r="G183" s="213" t="s">
        <v>137</v>
      </c>
      <c r="H183" s="214">
        <v>14.640000000000001</v>
      </c>
      <c r="I183" s="215"/>
      <c r="J183" s="216">
        <f>ROUND(I183*H183,2)</f>
        <v>0</v>
      </c>
      <c r="K183" s="217"/>
      <c r="L183" s="42"/>
      <c r="M183" s="218" t="s">
        <v>1</v>
      </c>
      <c r="N183" s="219" t="s">
        <v>44</v>
      </c>
      <c r="O183" s="89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2" t="s">
        <v>123</v>
      </c>
      <c r="AT183" s="222" t="s">
        <v>119</v>
      </c>
      <c r="AU183" s="222" t="s">
        <v>86</v>
      </c>
      <c r="AY183" s="15" t="s">
        <v>117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5" t="s">
        <v>84</v>
      </c>
      <c r="BK183" s="223">
        <f>ROUND(I183*H183,2)</f>
        <v>0</v>
      </c>
      <c r="BL183" s="15" t="s">
        <v>123</v>
      </c>
      <c r="BM183" s="222" t="s">
        <v>231</v>
      </c>
    </row>
    <row r="184" s="2" customFormat="1">
      <c r="A184" s="36"/>
      <c r="B184" s="37"/>
      <c r="C184" s="38"/>
      <c r="D184" s="224" t="s">
        <v>125</v>
      </c>
      <c r="E184" s="38"/>
      <c r="F184" s="225" t="s">
        <v>232</v>
      </c>
      <c r="G184" s="38"/>
      <c r="H184" s="38"/>
      <c r="I184" s="226"/>
      <c r="J184" s="38"/>
      <c r="K184" s="38"/>
      <c r="L184" s="42"/>
      <c r="M184" s="227"/>
      <c r="N184" s="228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125</v>
      </c>
      <c r="AU184" s="15" t="s">
        <v>86</v>
      </c>
    </row>
    <row r="185" s="2" customFormat="1">
      <c r="A185" s="36"/>
      <c r="B185" s="37"/>
      <c r="C185" s="38"/>
      <c r="D185" s="229" t="s">
        <v>127</v>
      </c>
      <c r="E185" s="38"/>
      <c r="F185" s="230" t="s">
        <v>233</v>
      </c>
      <c r="G185" s="38"/>
      <c r="H185" s="38"/>
      <c r="I185" s="226"/>
      <c r="J185" s="38"/>
      <c r="K185" s="38"/>
      <c r="L185" s="42"/>
      <c r="M185" s="227"/>
      <c r="N185" s="228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127</v>
      </c>
      <c r="AU185" s="15" t="s">
        <v>86</v>
      </c>
    </row>
    <row r="186" s="2" customFormat="1" ht="24.15" customHeight="1">
      <c r="A186" s="36"/>
      <c r="B186" s="37"/>
      <c r="C186" s="210" t="s">
        <v>234</v>
      </c>
      <c r="D186" s="210" t="s">
        <v>119</v>
      </c>
      <c r="E186" s="211" t="s">
        <v>235</v>
      </c>
      <c r="F186" s="212" t="s">
        <v>236</v>
      </c>
      <c r="G186" s="213" t="s">
        <v>201</v>
      </c>
      <c r="H186" s="214">
        <v>2.9500000000000002</v>
      </c>
      <c r="I186" s="215"/>
      <c r="J186" s="216">
        <f>ROUND(I186*H186,2)</f>
        <v>0</v>
      </c>
      <c r="K186" s="217"/>
      <c r="L186" s="42"/>
      <c r="M186" s="218" t="s">
        <v>1</v>
      </c>
      <c r="N186" s="219" t="s">
        <v>44</v>
      </c>
      <c r="O186" s="89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2" t="s">
        <v>123</v>
      </c>
      <c r="AT186" s="222" t="s">
        <v>119</v>
      </c>
      <c r="AU186" s="222" t="s">
        <v>86</v>
      </c>
      <c r="AY186" s="15" t="s">
        <v>117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5" t="s">
        <v>84</v>
      </c>
      <c r="BK186" s="223">
        <f>ROUND(I186*H186,2)</f>
        <v>0</v>
      </c>
      <c r="BL186" s="15" t="s">
        <v>123</v>
      </c>
      <c r="BM186" s="222" t="s">
        <v>237</v>
      </c>
    </row>
    <row r="187" s="2" customFormat="1">
      <c r="A187" s="36"/>
      <c r="B187" s="37"/>
      <c r="C187" s="38"/>
      <c r="D187" s="224" t="s">
        <v>125</v>
      </c>
      <c r="E187" s="38"/>
      <c r="F187" s="225" t="s">
        <v>238</v>
      </c>
      <c r="G187" s="38"/>
      <c r="H187" s="38"/>
      <c r="I187" s="226"/>
      <c r="J187" s="38"/>
      <c r="K187" s="38"/>
      <c r="L187" s="42"/>
      <c r="M187" s="227"/>
      <c r="N187" s="228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125</v>
      </c>
      <c r="AU187" s="15" t="s">
        <v>86</v>
      </c>
    </row>
    <row r="188" s="2" customFormat="1">
      <c r="A188" s="36"/>
      <c r="B188" s="37"/>
      <c r="C188" s="38"/>
      <c r="D188" s="229" t="s">
        <v>127</v>
      </c>
      <c r="E188" s="38"/>
      <c r="F188" s="230" t="s">
        <v>239</v>
      </c>
      <c r="G188" s="38"/>
      <c r="H188" s="38"/>
      <c r="I188" s="226"/>
      <c r="J188" s="38"/>
      <c r="K188" s="38"/>
      <c r="L188" s="42"/>
      <c r="M188" s="227"/>
      <c r="N188" s="228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127</v>
      </c>
      <c r="AU188" s="15" t="s">
        <v>86</v>
      </c>
    </row>
    <row r="189" s="2" customFormat="1">
      <c r="A189" s="36"/>
      <c r="B189" s="37"/>
      <c r="C189" s="38"/>
      <c r="D189" s="224" t="s">
        <v>175</v>
      </c>
      <c r="E189" s="38"/>
      <c r="F189" s="242" t="s">
        <v>240</v>
      </c>
      <c r="G189" s="38"/>
      <c r="H189" s="38"/>
      <c r="I189" s="226"/>
      <c r="J189" s="38"/>
      <c r="K189" s="38"/>
      <c r="L189" s="42"/>
      <c r="M189" s="227"/>
      <c r="N189" s="228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175</v>
      </c>
      <c r="AU189" s="15" t="s">
        <v>86</v>
      </c>
    </row>
    <row r="190" s="13" customFormat="1">
      <c r="A190" s="13"/>
      <c r="B190" s="231"/>
      <c r="C190" s="232"/>
      <c r="D190" s="224" t="s">
        <v>153</v>
      </c>
      <c r="E190" s="233" t="s">
        <v>1</v>
      </c>
      <c r="F190" s="234" t="s">
        <v>241</v>
      </c>
      <c r="G190" s="232"/>
      <c r="H190" s="235">
        <v>2.9500000000000002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153</v>
      </c>
      <c r="AU190" s="241" t="s">
        <v>86</v>
      </c>
      <c r="AV190" s="13" t="s">
        <v>86</v>
      </c>
      <c r="AW190" s="13" t="s">
        <v>35</v>
      </c>
      <c r="AX190" s="13" t="s">
        <v>79</v>
      </c>
      <c r="AY190" s="241" t="s">
        <v>117</v>
      </c>
    </row>
    <row r="191" s="2" customFormat="1" ht="24.15" customHeight="1">
      <c r="A191" s="36"/>
      <c r="B191" s="37"/>
      <c r="C191" s="210" t="s">
        <v>242</v>
      </c>
      <c r="D191" s="210" t="s">
        <v>119</v>
      </c>
      <c r="E191" s="211" t="s">
        <v>243</v>
      </c>
      <c r="F191" s="212" t="s">
        <v>244</v>
      </c>
      <c r="G191" s="213" t="s">
        <v>201</v>
      </c>
      <c r="H191" s="214">
        <v>13.112</v>
      </c>
      <c r="I191" s="215"/>
      <c r="J191" s="216">
        <f>ROUND(I191*H191,2)</f>
        <v>0</v>
      </c>
      <c r="K191" s="217"/>
      <c r="L191" s="42"/>
      <c r="M191" s="218" t="s">
        <v>1</v>
      </c>
      <c r="N191" s="219" t="s">
        <v>44</v>
      </c>
      <c r="O191" s="89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2" t="s">
        <v>123</v>
      </c>
      <c r="AT191" s="222" t="s">
        <v>119</v>
      </c>
      <c r="AU191" s="222" t="s">
        <v>86</v>
      </c>
      <c r="AY191" s="15" t="s">
        <v>117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5" t="s">
        <v>84</v>
      </c>
      <c r="BK191" s="223">
        <f>ROUND(I191*H191,2)</f>
        <v>0</v>
      </c>
      <c r="BL191" s="15" t="s">
        <v>123</v>
      </c>
      <c r="BM191" s="222" t="s">
        <v>245</v>
      </c>
    </row>
    <row r="192" s="2" customFormat="1">
      <c r="A192" s="36"/>
      <c r="B192" s="37"/>
      <c r="C192" s="38"/>
      <c r="D192" s="224" t="s">
        <v>125</v>
      </c>
      <c r="E192" s="38"/>
      <c r="F192" s="225" t="s">
        <v>246</v>
      </c>
      <c r="G192" s="38"/>
      <c r="H192" s="38"/>
      <c r="I192" s="226"/>
      <c r="J192" s="38"/>
      <c r="K192" s="38"/>
      <c r="L192" s="42"/>
      <c r="M192" s="227"/>
      <c r="N192" s="228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125</v>
      </c>
      <c r="AU192" s="15" t="s">
        <v>86</v>
      </c>
    </row>
    <row r="193" s="2" customFormat="1">
      <c r="A193" s="36"/>
      <c r="B193" s="37"/>
      <c r="C193" s="38"/>
      <c r="D193" s="229" t="s">
        <v>127</v>
      </c>
      <c r="E193" s="38"/>
      <c r="F193" s="230" t="s">
        <v>247</v>
      </c>
      <c r="G193" s="38"/>
      <c r="H193" s="38"/>
      <c r="I193" s="226"/>
      <c r="J193" s="38"/>
      <c r="K193" s="38"/>
      <c r="L193" s="42"/>
      <c r="M193" s="227"/>
      <c r="N193" s="228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127</v>
      </c>
      <c r="AU193" s="15" t="s">
        <v>86</v>
      </c>
    </row>
    <row r="194" s="2" customFormat="1">
      <c r="A194" s="36"/>
      <c r="B194" s="37"/>
      <c r="C194" s="38"/>
      <c r="D194" s="224" t="s">
        <v>175</v>
      </c>
      <c r="E194" s="38"/>
      <c r="F194" s="242" t="s">
        <v>248</v>
      </c>
      <c r="G194" s="38"/>
      <c r="H194" s="38"/>
      <c r="I194" s="226"/>
      <c r="J194" s="38"/>
      <c r="K194" s="38"/>
      <c r="L194" s="42"/>
      <c r="M194" s="227"/>
      <c r="N194" s="228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175</v>
      </c>
      <c r="AU194" s="15" t="s">
        <v>86</v>
      </c>
    </row>
    <row r="195" s="13" customFormat="1">
      <c r="A195" s="13"/>
      <c r="B195" s="231"/>
      <c r="C195" s="232"/>
      <c r="D195" s="224" t="s">
        <v>153</v>
      </c>
      <c r="E195" s="233" t="s">
        <v>1</v>
      </c>
      <c r="F195" s="234" t="s">
        <v>249</v>
      </c>
      <c r="G195" s="232"/>
      <c r="H195" s="235">
        <v>13.112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153</v>
      </c>
      <c r="AU195" s="241" t="s">
        <v>86</v>
      </c>
      <c r="AV195" s="13" t="s">
        <v>86</v>
      </c>
      <c r="AW195" s="13" t="s">
        <v>35</v>
      </c>
      <c r="AX195" s="13" t="s">
        <v>79</v>
      </c>
      <c r="AY195" s="241" t="s">
        <v>117</v>
      </c>
    </row>
    <row r="196" s="2" customFormat="1" ht="16.5" customHeight="1">
      <c r="A196" s="36"/>
      <c r="B196" s="37"/>
      <c r="C196" s="243" t="s">
        <v>250</v>
      </c>
      <c r="D196" s="243" t="s">
        <v>251</v>
      </c>
      <c r="E196" s="244" t="s">
        <v>252</v>
      </c>
      <c r="F196" s="245" t="s">
        <v>253</v>
      </c>
      <c r="G196" s="246" t="s">
        <v>254</v>
      </c>
      <c r="H196" s="247">
        <v>13.112</v>
      </c>
      <c r="I196" s="248"/>
      <c r="J196" s="249">
        <f>ROUND(I196*H196,2)</f>
        <v>0</v>
      </c>
      <c r="K196" s="250"/>
      <c r="L196" s="251"/>
      <c r="M196" s="252" t="s">
        <v>1</v>
      </c>
      <c r="N196" s="253" t="s">
        <v>44</v>
      </c>
      <c r="O196" s="89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2" t="s">
        <v>169</v>
      </c>
      <c r="AT196" s="222" t="s">
        <v>251</v>
      </c>
      <c r="AU196" s="222" t="s">
        <v>86</v>
      </c>
      <c r="AY196" s="15" t="s">
        <v>117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5" t="s">
        <v>84</v>
      </c>
      <c r="BK196" s="223">
        <f>ROUND(I196*H196,2)</f>
        <v>0</v>
      </c>
      <c r="BL196" s="15" t="s">
        <v>123</v>
      </c>
      <c r="BM196" s="222" t="s">
        <v>255</v>
      </c>
    </row>
    <row r="197" s="2" customFormat="1">
      <c r="A197" s="36"/>
      <c r="B197" s="37"/>
      <c r="C197" s="38"/>
      <c r="D197" s="224" t="s">
        <v>125</v>
      </c>
      <c r="E197" s="38"/>
      <c r="F197" s="225" t="s">
        <v>253</v>
      </c>
      <c r="G197" s="38"/>
      <c r="H197" s="38"/>
      <c r="I197" s="226"/>
      <c r="J197" s="38"/>
      <c r="K197" s="38"/>
      <c r="L197" s="42"/>
      <c r="M197" s="227"/>
      <c r="N197" s="228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125</v>
      </c>
      <c r="AU197" s="15" t="s">
        <v>86</v>
      </c>
    </row>
    <row r="198" s="2" customFormat="1" ht="37.8" customHeight="1">
      <c r="A198" s="36"/>
      <c r="B198" s="37"/>
      <c r="C198" s="210" t="s">
        <v>256</v>
      </c>
      <c r="D198" s="210" t="s">
        <v>119</v>
      </c>
      <c r="E198" s="211" t="s">
        <v>257</v>
      </c>
      <c r="F198" s="212" t="s">
        <v>258</v>
      </c>
      <c r="G198" s="213" t="s">
        <v>201</v>
      </c>
      <c r="H198" s="214">
        <v>47.201000000000001</v>
      </c>
      <c r="I198" s="215"/>
      <c r="J198" s="216">
        <f>ROUND(I198*H198,2)</f>
        <v>0</v>
      </c>
      <c r="K198" s="217"/>
      <c r="L198" s="42"/>
      <c r="M198" s="218" t="s">
        <v>1</v>
      </c>
      <c r="N198" s="219" t="s">
        <v>44</v>
      </c>
      <c r="O198" s="89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2" t="s">
        <v>123</v>
      </c>
      <c r="AT198" s="222" t="s">
        <v>119</v>
      </c>
      <c r="AU198" s="222" t="s">
        <v>86</v>
      </c>
      <c r="AY198" s="15" t="s">
        <v>117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5" t="s">
        <v>84</v>
      </c>
      <c r="BK198" s="223">
        <f>ROUND(I198*H198,2)</f>
        <v>0</v>
      </c>
      <c r="BL198" s="15" t="s">
        <v>123</v>
      </c>
      <c r="BM198" s="222" t="s">
        <v>259</v>
      </c>
    </row>
    <row r="199" s="2" customFormat="1">
      <c r="A199" s="36"/>
      <c r="B199" s="37"/>
      <c r="C199" s="38"/>
      <c r="D199" s="224" t="s">
        <v>125</v>
      </c>
      <c r="E199" s="38"/>
      <c r="F199" s="225" t="s">
        <v>260</v>
      </c>
      <c r="G199" s="38"/>
      <c r="H199" s="38"/>
      <c r="I199" s="226"/>
      <c r="J199" s="38"/>
      <c r="K199" s="38"/>
      <c r="L199" s="42"/>
      <c r="M199" s="227"/>
      <c r="N199" s="228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125</v>
      </c>
      <c r="AU199" s="15" t="s">
        <v>86</v>
      </c>
    </row>
    <row r="200" s="2" customFormat="1">
      <c r="A200" s="36"/>
      <c r="B200" s="37"/>
      <c r="C200" s="38"/>
      <c r="D200" s="229" t="s">
        <v>127</v>
      </c>
      <c r="E200" s="38"/>
      <c r="F200" s="230" t="s">
        <v>261</v>
      </c>
      <c r="G200" s="38"/>
      <c r="H200" s="38"/>
      <c r="I200" s="226"/>
      <c r="J200" s="38"/>
      <c r="K200" s="38"/>
      <c r="L200" s="42"/>
      <c r="M200" s="227"/>
      <c r="N200" s="228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127</v>
      </c>
      <c r="AU200" s="15" t="s">
        <v>86</v>
      </c>
    </row>
    <row r="201" s="13" customFormat="1">
      <c r="A201" s="13"/>
      <c r="B201" s="231"/>
      <c r="C201" s="232"/>
      <c r="D201" s="224" t="s">
        <v>153</v>
      </c>
      <c r="E201" s="233" t="s">
        <v>1</v>
      </c>
      <c r="F201" s="234" t="s">
        <v>262</v>
      </c>
      <c r="G201" s="232"/>
      <c r="H201" s="235">
        <v>33.130000000000003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153</v>
      </c>
      <c r="AU201" s="241" t="s">
        <v>86</v>
      </c>
      <c r="AV201" s="13" t="s">
        <v>86</v>
      </c>
      <c r="AW201" s="13" t="s">
        <v>35</v>
      </c>
      <c r="AX201" s="13" t="s">
        <v>79</v>
      </c>
      <c r="AY201" s="241" t="s">
        <v>117</v>
      </c>
    </row>
    <row r="202" s="13" customFormat="1">
      <c r="A202" s="13"/>
      <c r="B202" s="231"/>
      <c r="C202" s="232"/>
      <c r="D202" s="224" t="s">
        <v>153</v>
      </c>
      <c r="E202" s="233" t="s">
        <v>1</v>
      </c>
      <c r="F202" s="234" t="s">
        <v>263</v>
      </c>
      <c r="G202" s="232"/>
      <c r="H202" s="235">
        <v>14.071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153</v>
      </c>
      <c r="AU202" s="241" t="s">
        <v>86</v>
      </c>
      <c r="AV202" s="13" t="s">
        <v>86</v>
      </c>
      <c r="AW202" s="13" t="s">
        <v>35</v>
      </c>
      <c r="AX202" s="13" t="s">
        <v>79</v>
      </c>
      <c r="AY202" s="241" t="s">
        <v>117</v>
      </c>
    </row>
    <row r="203" s="2" customFormat="1" ht="24.15" customHeight="1">
      <c r="A203" s="36"/>
      <c r="B203" s="37"/>
      <c r="C203" s="210" t="s">
        <v>7</v>
      </c>
      <c r="D203" s="210" t="s">
        <v>119</v>
      </c>
      <c r="E203" s="211" t="s">
        <v>264</v>
      </c>
      <c r="F203" s="212" t="s">
        <v>265</v>
      </c>
      <c r="G203" s="213" t="s">
        <v>201</v>
      </c>
      <c r="H203" s="214">
        <v>33.130000000000003</v>
      </c>
      <c r="I203" s="215"/>
      <c r="J203" s="216">
        <f>ROUND(I203*H203,2)</f>
        <v>0</v>
      </c>
      <c r="K203" s="217"/>
      <c r="L203" s="42"/>
      <c r="M203" s="218" t="s">
        <v>1</v>
      </c>
      <c r="N203" s="219" t="s">
        <v>44</v>
      </c>
      <c r="O203" s="89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2" t="s">
        <v>123</v>
      </c>
      <c r="AT203" s="222" t="s">
        <v>119</v>
      </c>
      <c r="AU203" s="222" t="s">
        <v>86</v>
      </c>
      <c r="AY203" s="15" t="s">
        <v>117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5" t="s">
        <v>84</v>
      </c>
      <c r="BK203" s="223">
        <f>ROUND(I203*H203,2)</f>
        <v>0</v>
      </c>
      <c r="BL203" s="15" t="s">
        <v>123</v>
      </c>
      <c r="BM203" s="222" t="s">
        <v>266</v>
      </c>
    </row>
    <row r="204" s="2" customFormat="1">
      <c r="A204" s="36"/>
      <c r="B204" s="37"/>
      <c r="C204" s="38"/>
      <c r="D204" s="224" t="s">
        <v>125</v>
      </c>
      <c r="E204" s="38"/>
      <c r="F204" s="225" t="s">
        <v>267</v>
      </c>
      <c r="G204" s="38"/>
      <c r="H204" s="38"/>
      <c r="I204" s="226"/>
      <c r="J204" s="38"/>
      <c r="K204" s="38"/>
      <c r="L204" s="42"/>
      <c r="M204" s="227"/>
      <c r="N204" s="228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125</v>
      </c>
      <c r="AU204" s="15" t="s">
        <v>86</v>
      </c>
    </row>
    <row r="205" s="2" customFormat="1">
      <c r="A205" s="36"/>
      <c r="B205" s="37"/>
      <c r="C205" s="38"/>
      <c r="D205" s="229" t="s">
        <v>127</v>
      </c>
      <c r="E205" s="38"/>
      <c r="F205" s="230" t="s">
        <v>268</v>
      </c>
      <c r="G205" s="38"/>
      <c r="H205" s="38"/>
      <c r="I205" s="226"/>
      <c r="J205" s="38"/>
      <c r="K205" s="38"/>
      <c r="L205" s="42"/>
      <c r="M205" s="227"/>
      <c r="N205" s="228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127</v>
      </c>
      <c r="AU205" s="15" t="s">
        <v>86</v>
      </c>
    </row>
    <row r="206" s="2" customFormat="1">
      <c r="A206" s="36"/>
      <c r="B206" s="37"/>
      <c r="C206" s="38"/>
      <c r="D206" s="224" t="s">
        <v>175</v>
      </c>
      <c r="E206" s="38"/>
      <c r="F206" s="242" t="s">
        <v>269</v>
      </c>
      <c r="G206" s="38"/>
      <c r="H206" s="38"/>
      <c r="I206" s="226"/>
      <c r="J206" s="38"/>
      <c r="K206" s="38"/>
      <c r="L206" s="42"/>
      <c r="M206" s="227"/>
      <c r="N206" s="228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175</v>
      </c>
      <c r="AU206" s="15" t="s">
        <v>86</v>
      </c>
    </row>
    <row r="207" s="13" customFormat="1">
      <c r="A207" s="13"/>
      <c r="B207" s="231"/>
      <c r="C207" s="232"/>
      <c r="D207" s="224" t="s">
        <v>153</v>
      </c>
      <c r="E207" s="233" t="s">
        <v>1</v>
      </c>
      <c r="F207" s="234" t="s">
        <v>270</v>
      </c>
      <c r="G207" s="232"/>
      <c r="H207" s="235">
        <v>33.130000000000003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153</v>
      </c>
      <c r="AU207" s="241" t="s">
        <v>86</v>
      </c>
      <c r="AV207" s="13" t="s">
        <v>86</v>
      </c>
      <c r="AW207" s="13" t="s">
        <v>35</v>
      </c>
      <c r="AX207" s="13" t="s">
        <v>79</v>
      </c>
      <c r="AY207" s="241" t="s">
        <v>117</v>
      </c>
    </row>
    <row r="208" s="2" customFormat="1" ht="24.15" customHeight="1">
      <c r="A208" s="36"/>
      <c r="B208" s="37"/>
      <c r="C208" s="210" t="s">
        <v>271</v>
      </c>
      <c r="D208" s="210" t="s">
        <v>119</v>
      </c>
      <c r="E208" s="211" t="s">
        <v>272</v>
      </c>
      <c r="F208" s="212" t="s">
        <v>273</v>
      </c>
      <c r="G208" s="213" t="s">
        <v>201</v>
      </c>
      <c r="H208" s="214">
        <v>14.071</v>
      </c>
      <c r="I208" s="215"/>
      <c r="J208" s="216">
        <f>ROUND(I208*H208,2)</f>
        <v>0</v>
      </c>
      <c r="K208" s="217"/>
      <c r="L208" s="42"/>
      <c r="M208" s="218" t="s">
        <v>1</v>
      </c>
      <c r="N208" s="219" t="s">
        <v>44</v>
      </c>
      <c r="O208" s="89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2" t="s">
        <v>123</v>
      </c>
      <c r="AT208" s="222" t="s">
        <v>119</v>
      </c>
      <c r="AU208" s="222" t="s">
        <v>86</v>
      </c>
      <c r="AY208" s="15" t="s">
        <v>117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5" t="s">
        <v>84</v>
      </c>
      <c r="BK208" s="223">
        <f>ROUND(I208*H208,2)</f>
        <v>0</v>
      </c>
      <c r="BL208" s="15" t="s">
        <v>123</v>
      </c>
      <c r="BM208" s="222" t="s">
        <v>274</v>
      </c>
    </row>
    <row r="209" s="2" customFormat="1">
      <c r="A209" s="36"/>
      <c r="B209" s="37"/>
      <c r="C209" s="38"/>
      <c r="D209" s="224" t="s">
        <v>125</v>
      </c>
      <c r="E209" s="38"/>
      <c r="F209" s="225" t="s">
        <v>275</v>
      </c>
      <c r="G209" s="38"/>
      <c r="H209" s="38"/>
      <c r="I209" s="226"/>
      <c r="J209" s="38"/>
      <c r="K209" s="38"/>
      <c r="L209" s="42"/>
      <c r="M209" s="227"/>
      <c r="N209" s="228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125</v>
      </c>
      <c r="AU209" s="15" t="s">
        <v>86</v>
      </c>
    </row>
    <row r="210" s="2" customFormat="1">
      <c r="A210" s="36"/>
      <c r="B210" s="37"/>
      <c r="C210" s="38"/>
      <c r="D210" s="229" t="s">
        <v>127</v>
      </c>
      <c r="E210" s="38"/>
      <c r="F210" s="230" t="s">
        <v>276</v>
      </c>
      <c r="G210" s="38"/>
      <c r="H210" s="38"/>
      <c r="I210" s="226"/>
      <c r="J210" s="38"/>
      <c r="K210" s="38"/>
      <c r="L210" s="42"/>
      <c r="M210" s="227"/>
      <c r="N210" s="228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127</v>
      </c>
      <c r="AU210" s="15" t="s">
        <v>86</v>
      </c>
    </row>
    <row r="211" s="2" customFormat="1">
      <c r="A211" s="36"/>
      <c r="B211" s="37"/>
      <c r="C211" s="38"/>
      <c r="D211" s="224" t="s">
        <v>175</v>
      </c>
      <c r="E211" s="38"/>
      <c r="F211" s="242" t="s">
        <v>277</v>
      </c>
      <c r="G211" s="38"/>
      <c r="H211" s="38"/>
      <c r="I211" s="226"/>
      <c r="J211" s="38"/>
      <c r="K211" s="38"/>
      <c r="L211" s="42"/>
      <c r="M211" s="227"/>
      <c r="N211" s="228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175</v>
      </c>
      <c r="AU211" s="15" t="s">
        <v>86</v>
      </c>
    </row>
    <row r="212" s="13" customFormat="1">
      <c r="A212" s="13"/>
      <c r="B212" s="231"/>
      <c r="C212" s="232"/>
      <c r="D212" s="224" t="s">
        <v>153</v>
      </c>
      <c r="E212" s="233" t="s">
        <v>1</v>
      </c>
      <c r="F212" s="234" t="s">
        <v>278</v>
      </c>
      <c r="G212" s="232"/>
      <c r="H212" s="235">
        <v>14.071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153</v>
      </c>
      <c r="AU212" s="241" t="s">
        <v>86</v>
      </c>
      <c r="AV212" s="13" t="s">
        <v>86</v>
      </c>
      <c r="AW212" s="13" t="s">
        <v>35</v>
      </c>
      <c r="AX212" s="13" t="s">
        <v>79</v>
      </c>
      <c r="AY212" s="241" t="s">
        <v>117</v>
      </c>
    </row>
    <row r="213" s="2" customFormat="1" ht="37.8" customHeight="1">
      <c r="A213" s="36"/>
      <c r="B213" s="37"/>
      <c r="C213" s="210" t="s">
        <v>279</v>
      </c>
      <c r="D213" s="210" t="s">
        <v>119</v>
      </c>
      <c r="E213" s="211" t="s">
        <v>280</v>
      </c>
      <c r="F213" s="212" t="s">
        <v>281</v>
      </c>
      <c r="G213" s="213" t="s">
        <v>201</v>
      </c>
      <c r="H213" s="214">
        <v>19.059000000000001</v>
      </c>
      <c r="I213" s="215"/>
      <c r="J213" s="216">
        <f>ROUND(I213*H213,2)</f>
        <v>0</v>
      </c>
      <c r="K213" s="217"/>
      <c r="L213" s="42"/>
      <c r="M213" s="218" t="s">
        <v>1</v>
      </c>
      <c r="N213" s="219" t="s">
        <v>44</v>
      </c>
      <c r="O213" s="89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2" t="s">
        <v>123</v>
      </c>
      <c r="AT213" s="222" t="s">
        <v>119</v>
      </c>
      <c r="AU213" s="222" t="s">
        <v>86</v>
      </c>
      <c r="AY213" s="15" t="s">
        <v>117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5" t="s">
        <v>84</v>
      </c>
      <c r="BK213" s="223">
        <f>ROUND(I213*H213,2)</f>
        <v>0</v>
      </c>
      <c r="BL213" s="15" t="s">
        <v>123</v>
      </c>
      <c r="BM213" s="222" t="s">
        <v>282</v>
      </c>
    </row>
    <row r="214" s="2" customFormat="1">
      <c r="A214" s="36"/>
      <c r="B214" s="37"/>
      <c r="C214" s="38"/>
      <c r="D214" s="224" t="s">
        <v>125</v>
      </c>
      <c r="E214" s="38"/>
      <c r="F214" s="225" t="s">
        <v>283</v>
      </c>
      <c r="G214" s="38"/>
      <c r="H214" s="38"/>
      <c r="I214" s="226"/>
      <c r="J214" s="38"/>
      <c r="K214" s="38"/>
      <c r="L214" s="42"/>
      <c r="M214" s="227"/>
      <c r="N214" s="228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125</v>
      </c>
      <c r="AU214" s="15" t="s">
        <v>86</v>
      </c>
    </row>
    <row r="215" s="2" customFormat="1">
      <c r="A215" s="36"/>
      <c r="B215" s="37"/>
      <c r="C215" s="38"/>
      <c r="D215" s="229" t="s">
        <v>127</v>
      </c>
      <c r="E215" s="38"/>
      <c r="F215" s="230" t="s">
        <v>284</v>
      </c>
      <c r="G215" s="38"/>
      <c r="H215" s="38"/>
      <c r="I215" s="226"/>
      <c r="J215" s="38"/>
      <c r="K215" s="38"/>
      <c r="L215" s="42"/>
      <c r="M215" s="227"/>
      <c r="N215" s="228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127</v>
      </c>
      <c r="AU215" s="15" t="s">
        <v>86</v>
      </c>
    </row>
    <row r="216" s="13" customFormat="1">
      <c r="A216" s="13"/>
      <c r="B216" s="231"/>
      <c r="C216" s="232"/>
      <c r="D216" s="224" t="s">
        <v>153</v>
      </c>
      <c r="E216" s="233" t="s">
        <v>1</v>
      </c>
      <c r="F216" s="234" t="s">
        <v>262</v>
      </c>
      <c r="G216" s="232"/>
      <c r="H216" s="235">
        <v>33.130000000000003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153</v>
      </c>
      <c r="AU216" s="241" t="s">
        <v>86</v>
      </c>
      <c r="AV216" s="13" t="s">
        <v>86</v>
      </c>
      <c r="AW216" s="13" t="s">
        <v>35</v>
      </c>
      <c r="AX216" s="13" t="s">
        <v>79</v>
      </c>
      <c r="AY216" s="241" t="s">
        <v>117</v>
      </c>
    </row>
    <row r="217" s="13" customFormat="1">
      <c r="A217" s="13"/>
      <c r="B217" s="231"/>
      <c r="C217" s="232"/>
      <c r="D217" s="224" t="s">
        <v>153</v>
      </c>
      <c r="E217" s="233" t="s">
        <v>1</v>
      </c>
      <c r="F217" s="234" t="s">
        <v>285</v>
      </c>
      <c r="G217" s="232"/>
      <c r="H217" s="235">
        <v>-14.071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153</v>
      </c>
      <c r="AU217" s="241" t="s">
        <v>86</v>
      </c>
      <c r="AV217" s="13" t="s">
        <v>86</v>
      </c>
      <c r="AW217" s="13" t="s">
        <v>35</v>
      </c>
      <c r="AX217" s="13" t="s">
        <v>79</v>
      </c>
      <c r="AY217" s="241" t="s">
        <v>117</v>
      </c>
    </row>
    <row r="218" s="2" customFormat="1" ht="33" customHeight="1">
      <c r="A218" s="36"/>
      <c r="B218" s="37"/>
      <c r="C218" s="210" t="s">
        <v>286</v>
      </c>
      <c r="D218" s="210" t="s">
        <v>119</v>
      </c>
      <c r="E218" s="211" t="s">
        <v>287</v>
      </c>
      <c r="F218" s="212" t="s">
        <v>288</v>
      </c>
      <c r="G218" s="213" t="s">
        <v>254</v>
      </c>
      <c r="H218" s="214">
        <v>30.494</v>
      </c>
      <c r="I218" s="215"/>
      <c r="J218" s="216">
        <f>ROUND(I218*H218,2)</f>
        <v>0</v>
      </c>
      <c r="K218" s="217"/>
      <c r="L218" s="42"/>
      <c r="M218" s="218" t="s">
        <v>1</v>
      </c>
      <c r="N218" s="219" t="s">
        <v>44</v>
      </c>
      <c r="O218" s="89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2" t="s">
        <v>123</v>
      </c>
      <c r="AT218" s="222" t="s">
        <v>119</v>
      </c>
      <c r="AU218" s="222" t="s">
        <v>86</v>
      </c>
      <c r="AY218" s="15" t="s">
        <v>117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5" t="s">
        <v>84</v>
      </c>
      <c r="BK218" s="223">
        <f>ROUND(I218*H218,2)</f>
        <v>0</v>
      </c>
      <c r="BL218" s="15" t="s">
        <v>123</v>
      </c>
      <c r="BM218" s="222" t="s">
        <v>289</v>
      </c>
    </row>
    <row r="219" s="2" customFormat="1">
      <c r="A219" s="36"/>
      <c r="B219" s="37"/>
      <c r="C219" s="38"/>
      <c r="D219" s="224" t="s">
        <v>125</v>
      </c>
      <c r="E219" s="38"/>
      <c r="F219" s="225" t="s">
        <v>290</v>
      </c>
      <c r="G219" s="38"/>
      <c r="H219" s="38"/>
      <c r="I219" s="226"/>
      <c r="J219" s="38"/>
      <c r="K219" s="38"/>
      <c r="L219" s="42"/>
      <c r="M219" s="227"/>
      <c r="N219" s="228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125</v>
      </c>
      <c r="AU219" s="15" t="s">
        <v>86</v>
      </c>
    </row>
    <row r="220" s="2" customFormat="1">
      <c r="A220" s="36"/>
      <c r="B220" s="37"/>
      <c r="C220" s="38"/>
      <c r="D220" s="229" t="s">
        <v>127</v>
      </c>
      <c r="E220" s="38"/>
      <c r="F220" s="230" t="s">
        <v>291</v>
      </c>
      <c r="G220" s="38"/>
      <c r="H220" s="38"/>
      <c r="I220" s="226"/>
      <c r="J220" s="38"/>
      <c r="K220" s="38"/>
      <c r="L220" s="42"/>
      <c r="M220" s="227"/>
      <c r="N220" s="228"/>
      <c r="O220" s="89"/>
      <c r="P220" s="89"/>
      <c r="Q220" s="89"/>
      <c r="R220" s="89"/>
      <c r="S220" s="89"/>
      <c r="T220" s="90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127</v>
      </c>
      <c r="AU220" s="15" t="s">
        <v>86</v>
      </c>
    </row>
    <row r="221" s="13" customFormat="1">
      <c r="A221" s="13"/>
      <c r="B221" s="231"/>
      <c r="C221" s="232"/>
      <c r="D221" s="224" t="s">
        <v>153</v>
      </c>
      <c r="E221" s="233" t="s">
        <v>1</v>
      </c>
      <c r="F221" s="234" t="s">
        <v>292</v>
      </c>
      <c r="G221" s="232"/>
      <c r="H221" s="235">
        <v>19.059000000000001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153</v>
      </c>
      <c r="AU221" s="241" t="s">
        <v>86</v>
      </c>
      <c r="AV221" s="13" t="s">
        <v>86</v>
      </c>
      <c r="AW221" s="13" t="s">
        <v>35</v>
      </c>
      <c r="AX221" s="13" t="s">
        <v>79</v>
      </c>
      <c r="AY221" s="241" t="s">
        <v>117</v>
      </c>
    </row>
    <row r="222" s="13" customFormat="1">
      <c r="A222" s="13"/>
      <c r="B222" s="231"/>
      <c r="C222" s="232"/>
      <c r="D222" s="224" t="s">
        <v>153</v>
      </c>
      <c r="E222" s="232"/>
      <c r="F222" s="234" t="s">
        <v>293</v>
      </c>
      <c r="G222" s="232"/>
      <c r="H222" s="235">
        <v>30.494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153</v>
      </c>
      <c r="AU222" s="241" t="s">
        <v>86</v>
      </c>
      <c r="AV222" s="13" t="s">
        <v>86</v>
      </c>
      <c r="AW222" s="13" t="s">
        <v>4</v>
      </c>
      <c r="AX222" s="13" t="s">
        <v>84</v>
      </c>
      <c r="AY222" s="241" t="s">
        <v>117</v>
      </c>
    </row>
    <row r="223" s="2" customFormat="1" ht="24.15" customHeight="1">
      <c r="A223" s="36"/>
      <c r="B223" s="37"/>
      <c r="C223" s="210" t="s">
        <v>294</v>
      </c>
      <c r="D223" s="210" t="s">
        <v>119</v>
      </c>
      <c r="E223" s="211" t="s">
        <v>295</v>
      </c>
      <c r="F223" s="212" t="s">
        <v>296</v>
      </c>
      <c r="G223" s="213" t="s">
        <v>137</v>
      </c>
      <c r="H223" s="214">
        <v>23.949999999999999</v>
      </c>
      <c r="I223" s="215"/>
      <c r="J223" s="216">
        <f>ROUND(I223*H223,2)</f>
        <v>0</v>
      </c>
      <c r="K223" s="217"/>
      <c r="L223" s="42"/>
      <c r="M223" s="218" t="s">
        <v>1</v>
      </c>
      <c r="N223" s="219" t="s">
        <v>44</v>
      </c>
      <c r="O223" s="89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2" t="s">
        <v>123</v>
      </c>
      <c r="AT223" s="222" t="s">
        <v>119</v>
      </c>
      <c r="AU223" s="222" t="s">
        <v>86</v>
      </c>
      <c r="AY223" s="15" t="s">
        <v>117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5" t="s">
        <v>84</v>
      </c>
      <c r="BK223" s="223">
        <f>ROUND(I223*H223,2)</f>
        <v>0</v>
      </c>
      <c r="BL223" s="15" t="s">
        <v>123</v>
      </c>
      <c r="BM223" s="222" t="s">
        <v>297</v>
      </c>
    </row>
    <row r="224" s="2" customFormat="1">
      <c r="A224" s="36"/>
      <c r="B224" s="37"/>
      <c r="C224" s="38"/>
      <c r="D224" s="224" t="s">
        <v>125</v>
      </c>
      <c r="E224" s="38"/>
      <c r="F224" s="225" t="s">
        <v>298</v>
      </c>
      <c r="G224" s="38"/>
      <c r="H224" s="38"/>
      <c r="I224" s="226"/>
      <c r="J224" s="38"/>
      <c r="K224" s="38"/>
      <c r="L224" s="42"/>
      <c r="M224" s="227"/>
      <c r="N224" s="228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125</v>
      </c>
      <c r="AU224" s="15" t="s">
        <v>86</v>
      </c>
    </row>
    <row r="225" s="2" customFormat="1">
      <c r="A225" s="36"/>
      <c r="B225" s="37"/>
      <c r="C225" s="38"/>
      <c r="D225" s="229" t="s">
        <v>127</v>
      </c>
      <c r="E225" s="38"/>
      <c r="F225" s="230" t="s">
        <v>299</v>
      </c>
      <c r="G225" s="38"/>
      <c r="H225" s="38"/>
      <c r="I225" s="226"/>
      <c r="J225" s="38"/>
      <c r="K225" s="38"/>
      <c r="L225" s="42"/>
      <c r="M225" s="227"/>
      <c r="N225" s="228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127</v>
      </c>
      <c r="AU225" s="15" t="s">
        <v>86</v>
      </c>
    </row>
    <row r="226" s="2" customFormat="1">
      <c r="A226" s="36"/>
      <c r="B226" s="37"/>
      <c r="C226" s="38"/>
      <c r="D226" s="224" t="s">
        <v>175</v>
      </c>
      <c r="E226" s="38"/>
      <c r="F226" s="242" t="s">
        <v>300</v>
      </c>
      <c r="G226" s="38"/>
      <c r="H226" s="38"/>
      <c r="I226" s="226"/>
      <c r="J226" s="38"/>
      <c r="K226" s="38"/>
      <c r="L226" s="42"/>
      <c r="M226" s="227"/>
      <c r="N226" s="228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175</v>
      </c>
      <c r="AU226" s="15" t="s">
        <v>86</v>
      </c>
    </row>
    <row r="227" s="13" customFormat="1">
      <c r="A227" s="13"/>
      <c r="B227" s="231"/>
      <c r="C227" s="232"/>
      <c r="D227" s="224" t="s">
        <v>153</v>
      </c>
      <c r="E227" s="233" t="s">
        <v>1</v>
      </c>
      <c r="F227" s="234" t="s">
        <v>197</v>
      </c>
      <c r="G227" s="232"/>
      <c r="H227" s="235">
        <v>23.949999999999999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153</v>
      </c>
      <c r="AU227" s="241" t="s">
        <v>86</v>
      </c>
      <c r="AV227" s="13" t="s">
        <v>86</v>
      </c>
      <c r="AW227" s="13" t="s">
        <v>35</v>
      </c>
      <c r="AX227" s="13" t="s">
        <v>84</v>
      </c>
      <c r="AY227" s="241" t="s">
        <v>117</v>
      </c>
    </row>
    <row r="228" s="2" customFormat="1" ht="16.5" customHeight="1">
      <c r="A228" s="36"/>
      <c r="B228" s="37"/>
      <c r="C228" s="243" t="s">
        <v>301</v>
      </c>
      <c r="D228" s="243" t="s">
        <v>251</v>
      </c>
      <c r="E228" s="244" t="s">
        <v>302</v>
      </c>
      <c r="F228" s="245" t="s">
        <v>303</v>
      </c>
      <c r="G228" s="246" t="s">
        <v>304</v>
      </c>
      <c r="H228" s="247">
        <v>0.71899999999999997</v>
      </c>
      <c r="I228" s="248"/>
      <c r="J228" s="249">
        <f>ROUND(I228*H228,2)</f>
        <v>0</v>
      </c>
      <c r="K228" s="250"/>
      <c r="L228" s="251"/>
      <c r="M228" s="252" t="s">
        <v>1</v>
      </c>
      <c r="N228" s="253" t="s">
        <v>44</v>
      </c>
      <c r="O228" s="89"/>
      <c r="P228" s="220">
        <f>O228*H228</f>
        <v>0</v>
      </c>
      <c r="Q228" s="220">
        <v>0.001</v>
      </c>
      <c r="R228" s="220">
        <f>Q228*H228</f>
        <v>0.00071900000000000002</v>
      </c>
      <c r="S228" s="220">
        <v>0</v>
      </c>
      <c r="T228" s="22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2" t="s">
        <v>169</v>
      </c>
      <c r="AT228" s="222" t="s">
        <v>251</v>
      </c>
      <c r="AU228" s="222" t="s">
        <v>86</v>
      </c>
      <c r="AY228" s="15" t="s">
        <v>117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5" t="s">
        <v>84</v>
      </c>
      <c r="BK228" s="223">
        <f>ROUND(I228*H228,2)</f>
        <v>0</v>
      </c>
      <c r="BL228" s="15" t="s">
        <v>123</v>
      </c>
      <c r="BM228" s="222" t="s">
        <v>305</v>
      </c>
    </row>
    <row r="229" s="2" customFormat="1">
      <c r="A229" s="36"/>
      <c r="B229" s="37"/>
      <c r="C229" s="38"/>
      <c r="D229" s="224" t="s">
        <v>125</v>
      </c>
      <c r="E229" s="38"/>
      <c r="F229" s="225" t="s">
        <v>306</v>
      </c>
      <c r="G229" s="38"/>
      <c r="H229" s="38"/>
      <c r="I229" s="226"/>
      <c r="J229" s="38"/>
      <c r="K229" s="38"/>
      <c r="L229" s="42"/>
      <c r="M229" s="227"/>
      <c r="N229" s="228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125</v>
      </c>
      <c r="AU229" s="15" t="s">
        <v>86</v>
      </c>
    </row>
    <row r="230" s="13" customFormat="1">
      <c r="A230" s="13"/>
      <c r="B230" s="231"/>
      <c r="C230" s="232"/>
      <c r="D230" s="224" t="s">
        <v>153</v>
      </c>
      <c r="E230" s="232"/>
      <c r="F230" s="234" t="s">
        <v>307</v>
      </c>
      <c r="G230" s="232"/>
      <c r="H230" s="235">
        <v>0.71899999999999997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153</v>
      </c>
      <c r="AU230" s="241" t="s">
        <v>86</v>
      </c>
      <c r="AV230" s="13" t="s">
        <v>86</v>
      </c>
      <c r="AW230" s="13" t="s">
        <v>4</v>
      </c>
      <c r="AX230" s="13" t="s">
        <v>84</v>
      </c>
      <c r="AY230" s="241" t="s">
        <v>117</v>
      </c>
    </row>
    <row r="231" s="12" customFormat="1" ht="22.8" customHeight="1">
      <c r="A231" s="12"/>
      <c r="B231" s="194"/>
      <c r="C231" s="195"/>
      <c r="D231" s="196" t="s">
        <v>78</v>
      </c>
      <c r="E231" s="208" t="s">
        <v>146</v>
      </c>
      <c r="F231" s="208" t="s">
        <v>308</v>
      </c>
      <c r="G231" s="195"/>
      <c r="H231" s="195"/>
      <c r="I231" s="198"/>
      <c r="J231" s="209">
        <f>BK231</f>
        <v>0</v>
      </c>
      <c r="K231" s="195"/>
      <c r="L231" s="200"/>
      <c r="M231" s="201"/>
      <c r="N231" s="202"/>
      <c r="O231" s="202"/>
      <c r="P231" s="203">
        <f>SUM(P232:P263)</f>
        <v>0</v>
      </c>
      <c r="Q231" s="202"/>
      <c r="R231" s="203">
        <f>SUM(R232:R263)</f>
        <v>34.327427400000005</v>
      </c>
      <c r="S231" s="202"/>
      <c r="T231" s="204">
        <f>SUM(T232:T263)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5" t="s">
        <v>84</v>
      </c>
      <c r="AT231" s="206" t="s">
        <v>78</v>
      </c>
      <c r="AU231" s="206" t="s">
        <v>84</v>
      </c>
      <c r="AY231" s="205" t="s">
        <v>117</v>
      </c>
      <c r="BK231" s="207">
        <f>SUM(BK232:BK263)</f>
        <v>0</v>
      </c>
    </row>
    <row r="232" s="2" customFormat="1" ht="33" customHeight="1">
      <c r="A232" s="36"/>
      <c r="B232" s="37"/>
      <c r="C232" s="210" t="s">
        <v>309</v>
      </c>
      <c r="D232" s="210" t="s">
        <v>119</v>
      </c>
      <c r="E232" s="211" t="s">
        <v>310</v>
      </c>
      <c r="F232" s="212" t="s">
        <v>311</v>
      </c>
      <c r="G232" s="213" t="s">
        <v>137</v>
      </c>
      <c r="H232" s="214">
        <v>24.57</v>
      </c>
      <c r="I232" s="215"/>
      <c r="J232" s="216">
        <f>ROUND(I232*H232,2)</f>
        <v>0</v>
      </c>
      <c r="K232" s="217"/>
      <c r="L232" s="42"/>
      <c r="M232" s="218" t="s">
        <v>1</v>
      </c>
      <c r="N232" s="219" t="s">
        <v>44</v>
      </c>
      <c r="O232" s="89"/>
      <c r="P232" s="220">
        <f>O232*H232</f>
        <v>0</v>
      </c>
      <c r="Q232" s="220">
        <v>0.10373</v>
      </c>
      <c r="R232" s="220">
        <f>Q232*H232</f>
        <v>2.5486461</v>
      </c>
      <c r="S232" s="220">
        <v>0</v>
      </c>
      <c r="T232" s="22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2" t="s">
        <v>123</v>
      </c>
      <c r="AT232" s="222" t="s">
        <v>119</v>
      </c>
      <c r="AU232" s="222" t="s">
        <v>86</v>
      </c>
      <c r="AY232" s="15" t="s">
        <v>117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5" t="s">
        <v>84</v>
      </c>
      <c r="BK232" s="223">
        <f>ROUND(I232*H232,2)</f>
        <v>0</v>
      </c>
      <c r="BL232" s="15" t="s">
        <v>123</v>
      </c>
      <c r="BM232" s="222" t="s">
        <v>312</v>
      </c>
    </row>
    <row r="233" s="2" customFormat="1">
      <c r="A233" s="36"/>
      <c r="B233" s="37"/>
      <c r="C233" s="38"/>
      <c r="D233" s="224" t="s">
        <v>125</v>
      </c>
      <c r="E233" s="38"/>
      <c r="F233" s="225" t="s">
        <v>313</v>
      </c>
      <c r="G233" s="38"/>
      <c r="H233" s="38"/>
      <c r="I233" s="226"/>
      <c r="J233" s="38"/>
      <c r="K233" s="38"/>
      <c r="L233" s="42"/>
      <c r="M233" s="227"/>
      <c r="N233" s="228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125</v>
      </c>
      <c r="AU233" s="15" t="s">
        <v>86</v>
      </c>
    </row>
    <row r="234" s="2" customFormat="1">
      <c r="A234" s="36"/>
      <c r="B234" s="37"/>
      <c r="C234" s="38"/>
      <c r="D234" s="229" t="s">
        <v>127</v>
      </c>
      <c r="E234" s="38"/>
      <c r="F234" s="230" t="s">
        <v>314</v>
      </c>
      <c r="G234" s="38"/>
      <c r="H234" s="38"/>
      <c r="I234" s="226"/>
      <c r="J234" s="38"/>
      <c r="K234" s="38"/>
      <c r="L234" s="42"/>
      <c r="M234" s="227"/>
      <c r="N234" s="228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127</v>
      </c>
      <c r="AU234" s="15" t="s">
        <v>86</v>
      </c>
    </row>
    <row r="235" s="13" customFormat="1">
      <c r="A235" s="13"/>
      <c r="B235" s="231"/>
      <c r="C235" s="232"/>
      <c r="D235" s="224" t="s">
        <v>153</v>
      </c>
      <c r="E235" s="233" t="s">
        <v>1</v>
      </c>
      <c r="F235" s="234" t="s">
        <v>315</v>
      </c>
      <c r="G235" s="232"/>
      <c r="H235" s="235">
        <v>24.57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153</v>
      </c>
      <c r="AU235" s="241" t="s">
        <v>86</v>
      </c>
      <c r="AV235" s="13" t="s">
        <v>86</v>
      </c>
      <c r="AW235" s="13" t="s">
        <v>35</v>
      </c>
      <c r="AX235" s="13" t="s">
        <v>79</v>
      </c>
      <c r="AY235" s="241" t="s">
        <v>117</v>
      </c>
    </row>
    <row r="236" s="2" customFormat="1" ht="21.75" customHeight="1">
      <c r="A236" s="36"/>
      <c r="B236" s="37"/>
      <c r="C236" s="210" t="s">
        <v>316</v>
      </c>
      <c r="D236" s="210" t="s">
        <v>119</v>
      </c>
      <c r="E236" s="211" t="s">
        <v>317</v>
      </c>
      <c r="F236" s="212" t="s">
        <v>318</v>
      </c>
      <c r="G236" s="213" t="s">
        <v>137</v>
      </c>
      <c r="H236" s="214">
        <v>24.57</v>
      </c>
      <c r="I236" s="215"/>
      <c r="J236" s="216">
        <f>ROUND(I236*H236,2)</f>
        <v>0</v>
      </c>
      <c r="K236" s="217"/>
      <c r="L236" s="42"/>
      <c r="M236" s="218" t="s">
        <v>1</v>
      </c>
      <c r="N236" s="219" t="s">
        <v>44</v>
      </c>
      <c r="O236" s="89"/>
      <c r="P236" s="220">
        <f>O236*H236</f>
        <v>0</v>
      </c>
      <c r="Q236" s="220">
        <v>0.00051000000000000004</v>
      </c>
      <c r="R236" s="220">
        <f>Q236*H236</f>
        <v>0.012530700000000001</v>
      </c>
      <c r="S236" s="220">
        <v>0</v>
      </c>
      <c r="T236" s="22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2" t="s">
        <v>123</v>
      </c>
      <c r="AT236" s="222" t="s">
        <v>119</v>
      </c>
      <c r="AU236" s="222" t="s">
        <v>86</v>
      </c>
      <c r="AY236" s="15" t="s">
        <v>117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5" t="s">
        <v>84</v>
      </c>
      <c r="BK236" s="223">
        <f>ROUND(I236*H236,2)</f>
        <v>0</v>
      </c>
      <c r="BL236" s="15" t="s">
        <v>123</v>
      </c>
      <c r="BM236" s="222" t="s">
        <v>319</v>
      </c>
    </row>
    <row r="237" s="2" customFormat="1">
      <c r="A237" s="36"/>
      <c r="B237" s="37"/>
      <c r="C237" s="38"/>
      <c r="D237" s="224" t="s">
        <v>125</v>
      </c>
      <c r="E237" s="38"/>
      <c r="F237" s="225" t="s">
        <v>320</v>
      </c>
      <c r="G237" s="38"/>
      <c r="H237" s="38"/>
      <c r="I237" s="226"/>
      <c r="J237" s="38"/>
      <c r="K237" s="38"/>
      <c r="L237" s="42"/>
      <c r="M237" s="227"/>
      <c r="N237" s="228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125</v>
      </c>
      <c r="AU237" s="15" t="s">
        <v>86</v>
      </c>
    </row>
    <row r="238" s="2" customFormat="1">
      <c r="A238" s="36"/>
      <c r="B238" s="37"/>
      <c r="C238" s="38"/>
      <c r="D238" s="229" t="s">
        <v>127</v>
      </c>
      <c r="E238" s="38"/>
      <c r="F238" s="230" t="s">
        <v>321</v>
      </c>
      <c r="G238" s="38"/>
      <c r="H238" s="38"/>
      <c r="I238" s="226"/>
      <c r="J238" s="38"/>
      <c r="K238" s="38"/>
      <c r="L238" s="42"/>
      <c r="M238" s="227"/>
      <c r="N238" s="228"/>
      <c r="O238" s="89"/>
      <c r="P238" s="89"/>
      <c r="Q238" s="89"/>
      <c r="R238" s="89"/>
      <c r="S238" s="89"/>
      <c r="T238" s="90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127</v>
      </c>
      <c r="AU238" s="15" t="s">
        <v>86</v>
      </c>
    </row>
    <row r="239" s="2" customFormat="1" ht="33" customHeight="1">
      <c r="A239" s="36"/>
      <c r="B239" s="37"/>
      <c r="C239" s="210" t="s">
        <v>322</v>
      </c>
      <c r="D239" s="210" t="s">
        <v>119</v>
      </c>
      <c r="E239" s="211" t="s">
        <v>323</v>
      </c>
      <c r="F239" s="212" t="s">
        <v>324</v>
      </c>
      <c r="G239" s="213" t="s">
        <v>137</v>
      </c>
      <c r="H239" s="214">
        <v>24.57</v>
      </c>
      <c r="I239" s="215"/>
      <c r="J239" s="216">
        <f>ROUND(I239*H239,2)</f>
        <v>0</v>
      </c>
      <c r="K239" s="217"/>
      <c r="L239" s="42"/>
      <c r="M239" s="218" t="s">
        <v>1</v>
      </c>
      <c r="N239" s="219" t="s">
        <v>44</v>
      </c>
      <c r="O239" s="89"/>
      <c r="P239" s="220">
        <f>O239*H239</f>
        <v>0</v>
      </c>
      <c r="Q239" s="220">
        <v>0.13188</v>
      </c>
      <c r="R239" s="220">
        <f>Q239*H239</f>
        <v>3.2402915999999999</v>
      </c>
      <c r="S239" s="220">
        <v>0</v>
      </c>
      <c r="T239" s="22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2" t="s">
        <v>123</v>
      </c>
      <c r="AT239" s="222" t="s">
        <v>119</v>
      </c>
      <c r="AU239" s="222" t="s">
        <v>86</v>
      </c>
      <c r="AY239" s="15" t="s">
        <v>117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5" t="s">
        <v>84</v>
      </c>
      <c r="BK239" s="223">
        <f>ROUND(I239*H239,2)</f>
        <v>0</v>
      </c>
      <c r="BL239" s="15" t="s">
        <v>123</v>
      </c>
      <c r="BM239" s="222" t="s">
        <v>325</v>
      </c>
    </row>
    <row r="240" s="2" customFormat="1">
      <c r="A240" s="36"/>
      <c r="B240" s="37"/>
      <c r="C240" s="38"/>
      <c r="D240" s="224" t="s">
        <v>125</v>
      </c>
      <c r="E240" s="38"/>
      <c r="F240" s="225" t="s">
        <v>326</v>
      </c>
      <c r="G240" s="38"/>
      <c r="H240" s="38"/>
      <c r="I240" s="226"/>
      <c r="J240" s="38"/>
      <c r="K240" s="38"/>
      <c r="L240" s="42"/>
      <c r="M240" s="227"/>
      <c r="N240" s="228"/>
      <c r="O240" s="89"/>
      <c r="P240" s="89"/>
      <c r="Q240" s="89"/>
      <c r="R240" s="89"/>
      <c r="S240" s="89"/>
      <c r="T240" s="90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125</v>
      </c>
      <c r="AU240" s="15" t="s">
        <v>86</v>
      </c>
    </row>
    <row r="241" s="2" customFormat="1">
      <c r="A241" s="36"/>
      <c r="B241" s="37"/>
      <c r="C241" s="38"/>
      <c r="D241" s="229" t="s">
        <v>127</v>
      </c>
      <c r="E241" s="38"/>
      <c r="F241" s="230" t="s">
        <v>327</v>
      </c>
      <c r="G241" s="38"/>
      <c r="H241" s="38"/>
      <c r="I241" s="226"/>
      <c r="J241" s="38"/>
      <c r="K241" s="38"/>
      <c r="L241" s="42"/>
      <c r="M241" s="227"/>
      <c r="N241" s="228"/>
      <c r="O241" s="89"/>
      <c r="P241" s="89"/>
      <c r="Q241" s="89"/>
      <c r="R241" s="89"/>
      <c r="S241" s="89"/>
      <c r="T241" s="90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127</v>
      </c>
      <c r="AU241" s="15" t="s">
        <v>86</v>
      </c>
    </row>
    <row r="242" s="2" customFormat="1" ht="24.15" customHeight="1">
      <c r="A242" s="36"/>
      <c r="B242" s="37"/>
      <c r="C242" s="210" t="s">
        <v>328</v>
      </c>
      <c r="D242" s="210" t="s">
        <v>119</v>
      </c>
      <c r="E242" s="211" t="s">
        <v>329</v>
      </c>
      <c r="F242" s="212" t="s">
        <v>330</v>
      </c>
      <c r="G242" s="213" t="s">
        <v>137</v>
      </c>
      <c r="H242" s="214">
        <v>24.57</v>
      </c>
      <c r="I242" s="215"/>
      <c r="J242" s="216">
        <f>ROUND(I242*H242,2)</f>
        <v>0</v>
      </c>
      <c r="K242" s="217"/>
      <c r="L242" s="42"/>
      <c r="M242" s="218" t="s">
        <v>1</v>
      </c>
      <c r="N242" s="219" t="s">
        <v>44</v>
      </c>
      <c r="O242" s="89"/>
      <c r="P242" s="220">
        <f>O242*H242</f>
        <v>0</v>
      </c>
      <c r="Q242" s="220">
        <v>0.0065199999999999998</v>
      </c>
      <c r="R242" s="220">
        <f>Q242*H242</f>
        <v>0.16019639999999999</v>
      </c>
      <c r="S242" s="220">
        <v>0</v>
      </c>
      <c r="T242" s="221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2" t="s">
        <v>123</v>
      </c>
      <c r="AT242" s="222" t="s">
        <v>119</v>
      </c>
      <c r="AU242" s="222" t="s">
        <v>86</v>
      </c>
      <c r="AY242" s="15" t="s">
        <v>117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5" t="s">
        <v>84</v>
      </c>
      <c r="BK242" s="223">
        <f>ROUND(I242*H242,2)</f>
        <v>0</v>
      </c>
      <c r="BL242" s="15" t="s">
        <v>123</v>
      </c>
      <c r="BM242" s="222" t="s">
        <v>331</v>
      </c>
    </row>
    <row r="243" s="2" customFormat="1">
      <c r="A243" s="36"/>
      <c r="B243" s="37"/>
      <c r="C243" s="38"/>
      <c r="D243" s="224" t="s">
        <v>125</v>
      </c>
      <c r="E243" s="38"/>
      <c r="F243" s="225" t="s">
        <v>332</v>
      </c>
      <c r="G243" s="38"/>
      <c r="H243" s="38"/>
      <c r="I243" s="226"/>
      <c r="J243" s="38"/>
      <c r="K243" s="38"/>
      <c r="L243" s="42"/>
      <c r="M243" s="227"/>
      <c r="N243" s="228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125</v>
      </c>
      <c r="AU243" s="15" t="s">
        <v>86</v>
      </c>
    </row>
    <row r="244" s="2" customFormat="1">
      <c r="A244" s="36"/>
      <c r="B244" s="37"/>
      <c r="C244" s="38"/>
      <c r="D244" s="229" t="s">
        <v>127</v>
      </c>
      <c r="E244" s="38"/>
      <c r="F244" s="230" t="s">
        <v>333</v>
      </c>
      <c r="G244" s="38"/>
      <c r="H244" s="38"/>
      <c r="I244" s="226"/>
      <c r="J244" s="38"/>
      <c r="K244" s="38"/>
      <c r="L244" s="42"/>
      <c r="M244" s="227"/>
      <c r="N244" s="228"/>
      <c r="O244" s="89"/>
      <c r="P244" s="89"/>
      <c r="Q244" s="89"/>
      <c r="R244" s="89"/>
      <c r="S244" s="89"/>
      <c r="T244" s="90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127</v>
      </c>
      <c r="AU244" s="15" t="s">
        <v>86</v>
      </c>
    </row>
    <row r="245" s="2" customFormat="1" ht="16.5" customHeight="1">
      <c r="A245" s="36"/>
      <c r="B245" s="37"/>
      <c r="C245" s="210" t="s">
        <v>334</v>
      </c>
      <c r="D245" s="210" t="s">
        <v>119</v>
      </c>
      <c r="E245" s="211" t="s">
        <v>335</v>
      </c>
      <c r="F245" s="212" t="s">
        <v>336</v>
      </c>
      <c r="G245" s="213" t="s">
        <v>137</v>
      </c>
      <c r="H245" s="214">
        <v>24.57</v>
      </c>
      <c r="I245" s="215"/>
      <c r="J245" s="216">
        <f>ROUND(I245*H245,2)</f>
        <v>0</v>
      </c>
      <c r="K245" s="217"/>
      <c r="L245" s="42"/>
      <c r="M245" s="218" t="s">
        <v>1</v>
      </c>
      <c r="N245" s="219" t="s">
        <v>44</v>
      </c>
      <c r="O245" s="89"/>
      <c r="P245" s="220">
        <f>O245*H245</f>
        <v>0</v>
      </c>
      <c r="Q245" s="220">
        <v>0.43878</v>
      </c>
      <c r="R245" s="220">
        <f>Q245*H245</f>
        <v>10.780824600000001</v>
      </c>
      <c r="S245" s="220">
        <v>0</v>
      </c>
      <c r="T245" s="221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2" t="s">
        <v>123</v>
      </c>
      <c r="AT245" s="222" t="s">
        <v>119</v>
      </c>
      <c r="AU245" s="222" t="s">
        <v>86</v>
      </c>
      <c r="AY245" s="15" t="s">
        <v>117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5" t="s">
        <v>84</v>
      </c>
      <c r="BK245" s="223">
        <f>ROUND(I245*H245,2)</f>
        <v>0</v>
      </c>
      <c r="BL245" s="15" t="s">
        <v>123</v>
      </c>
      <c r="BM245" s="222" t="s">
        <v>337</v>
      </c>
    </row>
    <row r="246" s="2" customFormat="1">
      <c r="A246" s="36"/>
      <c r="B246" s="37"/>
      <c r="C246" s="38"/>
      <c r="D246" s="224" t="s">
        <v>125</v>
      </c>
      <c r="E246" s="38"/>
      <c r="F246" s="225" t="s">
        <v>338</v>
      </c>
      <c r="G246" s="38"/>
      <c r="H246" s="38"/>
      <c r="I246" s="226"/>
      <c r="J246" s="38"/>
      <c r="K246" s="38"/>
      <c r="L246" s="42"/>
      <c r="M246" s="227"/>
      <c r="N246" s="228"/>
      <c r="O246" s="89"/>
      <c r="P246" s="89"/>
      <c r="Q246" s="89"/>
      <c r="R246" s="89"/>
      <c r="S246" s="89"/>
      <c r="T246" s="90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125</v>
      </c>
      <c r="AU246" s="15" t="s">
        <v>86</v>
      </c>
    </row>
    <row r="247" s="2" customFormat="1">
      <c r="A247" s="36"/>
      <c r="B247" s="37"/>
      <c r="C247" s="38"/>
      <c r="D247" s="229" t="s">
        <v>127</v>
      </c>
      <c r="E247" s="38"/>
      <c r="F247" s="230" t="s">
        <v>339</v>
      </c>
      <c r="G247" s="38"/>
      <c r="H247" s="38"/>
      <c r="I247" s="226"/>
      <c r="J247" s="38"/>
      <c r="K247" s="38"/>
      <c r="L247" s="42"/>
      <c r="M247" s="227"/>
      <c r="N247" s="228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127</v>
      </c>
      <c r="AU247" s="15" t="s">
        <v>86</v>
      </c>
    </row>
    <row r="248" s="2" customFormat="1" ht="21.75" customHeight="1">
      <c r="A248" s="36"/>
      <c r="B248" s="37"/>
      <c r="C248" s="210" t="s">
        <v>340</v>
      </c>
      <c r="D248" s="210" t="s">
        <v>119</v>
      </c>
      <c r="E248" s="211" t="s">
        <v>341</v>
      </c>
      <c r="F248" s="212" t="s">
        <v>342</v>
      </c>
      <c r="G248" s="213" t="s">
        <v>137</v>
      </c>
      <c r="H248" s="214">
        <v>24.57</v>
      </c>
      <c r="I248" s="215"/>
      <c r="J248" s="216">
        <f>ROUND(I248*H248,2)</f>
        <v>0</v>
      </c>
      <c r="K248" s="217"/>
      <c r="L248" s="42"/>
      <c r="M248" s="218" t="s">
        <v>1</v>
      </c>
      <c r="N248" s="219" t="s">
        <v>44</v>
      </c>
      <c r="O248" s="89"/>
      <c r="P248" s="220">
        <f>O248*H248</f>
        <v>0</v>
      </c>
      <c r="Q248" s="220">
        <v>0.46000000000000002</v>
      </c>
      <c r="R248" s="220">
        <f>Q248*H248</f>
        <v>11.302200000000001</v>
      </c>
      <c r="S248" s="220">
        <v>0</v>
      </c>
      <c r="T248" s="22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2" t="s">
        <v>123</v>
      </c>
      <c r="AT248" s="222" t="s">
        <v>119</v>
      </c>
      <c r="AU248" s="222" t="s">
        <v>86</v>
      </c>
      <c r="AY248" s="15" t="s">
        <v>117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5" t="s">
        <v>84</v>
      </c>
      <c r="BK248" s="223">
        <f>ROUND(I248*H248,2)</f>
        <v>0</v>
      </c>
      <c r="BL248" s="15" t="s">
        <v>123</v>
      </c>
      <c r="BM248" s="222" t="s">
        <v>343</v>
      </c>
    </row>
    <row r="249" s="2" customFormat="1">
      <c r="A249" s="36"/>
      <c r="B249" s="37"/>
      <c r="C249" s="38"/>
      <c r="D249" s="224" t="s">
        <v>125</v>
      </c>
      <c r="E249" s="38"/>
      <c r="F249" s="225" t="s">
        <v>344</v>
      </c>
      <c r="G249" s="38"/>
      <c r="H249" s="38"/>
      <c r="I249" s="226"/>
      <c r="J249" s="38"/>
      <c r="K249" s="38"/>
      <c r="L249" s="42"/>
      <c r="M249" s="227"/>
      <c r="N249" s="228"/>
      <c r="O249" s="89"/>
      <c r="P249" s="89"/>
      <c r="Q249" s="89"/>
      <c r="R249" s="89"/>
      <c r="S249" s="89"/>
      <c r="T249" s="90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125</v>
      </c>
      <c r="AU249" s="15" t="s">
        <v>86</v>
      </c>
    </row>
    <row r="250" s="2" customFormat="1">
      <c r="A250" s="36"/>
      <c r="B250" s="37"/>
      <c r="C250" s="38"/>
      <c r="D250" s="229" t="s">
        <v>127</v>
      </c>
      <c r="E250" s="38"/>
      <c r="F250" s="230" t="s">
        <v>345</v>
      </c>
      <c r="G250" s="38"/>
      <c r="H250" s="38"/>
      <c r="I250" s="226"/>
      <c r="J250" s="38"/>
      <c r="K250" s="38"/>
      <c r="L250" s="42"/>
      <c r="M250" s="227"/>
      <c r="N250" s="228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127</v>
      </c>
      <c r="AU250" s="15" t="s">
        <v>86</v>
      </c>
    </row>
    <row r="251" s="2" customFormat="1" ht="33" customHeight="1">
      <c r="A251" s="36"/>
      <c r="B251" s="37"/>
      <c r="C251" s="210" t="s">
        <v>346</v>
      </c>
      <c r="D251" s="210" t="s">
        <v>119</v>
      </c>
      <c r="E251" s="211" t="s">
        <v>347</v>
      </c>
      <c r="F251" s="212" t="s">
        <v>348</v>
      </c>
      <c r="G251" s="213" t="s">
        <v>149</v>
      </c>
      <c r="H251" s="214">
        <v>60.799999999999997</v>
      </c>
      <c r="I251" s="215"/>
      <c r="J251" s="216">
        <f>ROUND(I251*H251,2)</f>
        <v>0</v>
      </c>
      <c r="K251" s="217"/>
      <c r="L251" s="42"/>
      <c r="M251" s="218" t="s">
        <v>1</v>
      </c>
      <c r="N251" s="219" t="s">
        <v>44</v>
      </c>
      <c r="O251" s="89"/>
      <c r="P251" s="220">
        <f>O251*H251</f>
        <v>0</v>
      </c>
      <c r="Q251" s="220">
        <v>0.00060999999999999997</v>
      </c>
      <c r="R251" s="220">
        <f>Q251*H251</f>
        <v>0.037087999999999996</v>
      </c>
      <c r="S251" s="220">
        <v>0</v>
      </c>
      <c r="T251" s="22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2" t="s">
        <v>123</v>
      </c>
      <c r="AT251" s="222" t="s">
        <v>119</v>
      </c>
      <c r="AU251" s="222" t="s">
        <v>86</v>
      </c>
      <c r="AY251" s="15" t="s">
        <v>117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5" t="s">
        <v>84</v>
      </c>
      <c r="BK251" s="223">
        <f>ROUND(I251*H251,2)</f>
        <v>0</v>
      </c>
      <c r="BL251" s="15" t="s">
        <v>123</v>
      </c>
      <c r="BM251" s="222" t="s">
        <v>349</v>
      </c>
    </row>
    <row r="252" s="2" customFormat="1">
      <c r="A252" s="36"/>
      <c r="B252" s="37"/>
      <c r="C252" s="38"/>
      <c r="D252" s="224" t="s">
        <v>125</v>
      </c>
      <c r="E252" s="38"/>
      <c r="F252" s="225" t="s">
        <v>350</v>
      </c>
      <c r="G252" s="38"/>
      <c r="H252" s="38"/>
      <c r="I252" s="226"/>
      <c r="J252" s="38"/>
      <c r="K252" s="38"/>
      <c r="L252" s="42"/>
      <c r="M252" s="227"/>
      <c r="N252" s="228"/>
      <c r="O252" s="89"/>
      <c r="P252" s="89"/>
      <c r="Q252" s="89"/>
      <c r="R252" s="89"/>
      <c r="S252" s="89"/>
      <c r="T252" s="90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125</v>
      </c>
      <c r="AU252" s="15" t="s">
        <v>86</v>
      </c>
    </row>
    <row r="253" s="2" customFormat="1">
      <c r="A253" s="36"/>
      <c r="B253" s="37"/>
      <c r="C253" s="38"/>
      <c r="D253" s="229" t="s">
        <v>127</v>
      </c>
      <c r="E253" s="38"/>
      <c r="F253" s="230" t="s">
        <v>351</v>
      </c>
      <c r="G253" s="38"/>
      <c r="H253" s="38"/>
      <c r="I253" s="226"/>
      <c r="J253" s="38"/>
      <c r="K253" s="38"/>
      <c r="L253" s="42"/>
      <c r="M253" s="227"/>
      <c r="N253" s="228"/>
      <c r="O253" s="89"/>
      <c r="P253" s="89"/>
      <c r="Q253" s="89"/>
      <c r="R253" s="89"/>
      <c r="S253" s="89"/>
      <c r="T253" s="90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127</v>
      </c>
      <c r="AU253" s="15" t="s">
        <v>86</v>
      </c>
    </row>
    <row r="254" s="2" customFormat="1">
      <c r="A254" s="36"/>
      <c r="B254" s="37"/>
      <c r="C254" s="38"/>
      <c r="D254" s="224" t="s">
        <v>175</v>
      </c>
      <c r="E254" s="38"/>
      <c r="F254" s="242" t="s">
        <v>352</v>
      </c>
      <c r="G254" s="38"/>
      <c r="H254" s="38"/>
      <c r="I254" s="226"/>
      <c r="J254" s="38"/>
      <c r="K254" s="38"/>
      <c r="L254" s="42"/>
      <c r="M254" s="227"/>
      <c r="N254" s="228"/>
      <c r="O254" s="89"/>
      <c r="P254" s="89"/>
      <c r="Q254" s="89"/>
      <c r="R254" s="89"/>
      <c r="S254" s="89"/>
      <c r="T254" s="90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175</v>
      </c>
      <c r="AU254" s="15" t="s">
        <v>86</v>
      </c>
    </row>
    <row r="255" s="13" customFormat="1">
      <c r="A255" s="13"/>
      <c r="B255" s="231"/>
      <c r="C255" s="232"/>
      <c r="D255" s="224" t="s">
        <v>153</v>
      </c>
      <c r="E255" s="233" t="s">
        <v>1</v>
      </c>
      <c r="F255" s="234" t="s">
        <v>154</v>
      </c>
      <c r="G255" s="232"/>
      <c r="H255" s="235">
        <v>60.799999999999997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153</v>
      </c>
      <c r="AU255" s="241" t="s">
        <v>86</v>
      </c>
      <c r="AV255" s="13" t="s">
        <v>86</v>
      </c>
      <c r="AW255" s="13" t="s">
        <v>35</v>
      </c>
      <c r="AX255" s="13" t="s">
        <v>79</v>
      </c>
      <c r="AY255" s="241" t="s">
        <v>117</v>
      </c>
    </row>
    <row r="256" s="2" customFormat="1" ht="16.5" customHeight="1">
      <c r="A256" s="36"/>
      <c r="B256" s="37"/>
      <c r="C256" s="210" t="s">
        <v>353</v>
      </c>
      <c r="D256" s="210" t="s">
        <v>119</v>
      </c>
      <c r="E256" s="211" t="s">
        <v>354</v>
      </c>
      <c r="F256" s="212" t="s">
        <v>355</v>
      </c>
      <c r="G256" s="213" t="s">
        <v>137</v>
      </c>
      <c r="H256" s="214">
        <v>0.77000000000000002</v>
      </c>
      <c r="I256" s="215"/>
      <c r="J256" s="216">
        <f>ROUND(I256*H256,2)</f>
        <v>0</v>
      </c>
      <c r="K256" s="217"/>
      <c r="L256" s="42"/>
      <c r="M256" s="218" t="s">
        <v>1</v>
      </c>
      <c r="N256" s="219" t="s">
        <v>44</v>
      </c>
      <c r="O256" s="89"/>
      <c r="P256" s="220">
        <f>O256*H256</f>
        <v>0</v>
      </c>
      <c r="Q256" s="220">
        <v>0.34499999999999997</v>
      </c>
      <c r="R256" s="220">
        <f>Q256*H256</f>
        <v>0.26565</v>
      </c>
      <c r="S256" s="220">
        <v>0</v>
      </c>
      <c r="T256" s="22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2" t="s">
        <v>123</v>
      </c>
      <c r="AT256" s="222" t="s">
        <v>119</v>
      </c>
      <c r="AU256" s="222" t="s">
        <v>86</v>
      </c>
      <c r="AY256" s="15" t="s">
        <v>117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5" t="s">
        <v>84</v>
      </c>
      <c r="BK256" s="223">
        <f>ROUND(I256*H256,2)</f>
        <v>0</v>
      </c>
      <c r="BL256" s="15" t="s">
        <v>123</v>
      </c>
      <c r="BM256" s="222" t="s">
        <v>356</v>
      </c>
    </row>
    <row r="257" s="2" customFormat="1">
      <c r="A257" s="36"/>
      <c r="B257" s="37"/>
      <c r="C257" s="38"/>
      <c r="D257" s="224" t="s">
        <v>125</v>
      </c>
      <c r="E257" s="38"/>
      <c r="F257" s="225" t="s">
        <v>357</v>
      </c>
      <c r="G257" s="38"/>
      <c r="H257" s="38"/>
      <c r="I257" s="226"/>
      <c r="J257" s="38"/>
      <c r="K257" s="38"/>
      <c r="L257" s="42"/>
      <c r="M257" s="227"/>
      <c r="N257" s="228"/>
      <c r="O257" s="89"/>
      <c r="P257" s="89"/>
      <c r="Q257" s="89"/>
      <c r="R257" s="89"/>
      <c r="S257" s="89"/>
      <c r="T257" s="90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125</v>
      </c>
      <c r="AU257" s="15" t="s">
        <v>86</v>
      </c>
    </row>
    <row r="258" s="2" customFormat="1">
      <c r="A258" s="36"/>
      <c r="B258" s="37"/>
      <c r="C258" s="38"/>
      <c r="D258" s="229" t="s">
        <v>127</v>
      </c>
      <c r="E258" s="38"/>
      <c r="F258" s="230" t="s">
        <v>358</v>
      </c>
      <c r="G258" s="38"/>
      <c r="H258" s="38"/>
      <c r="I258" s="226"/>
      <c r="J258" s="38"/>
      <c r="K258" s="38"/>
      <c r="L258" s="42"/>
      <c r="M258" s="227"/>
      <c r="N258" s="228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127</v>
      </c>
      <c r="AU258" s="15" t="s">
        <v>86</v>
      </c>
    </row>
    <row r="259" s="13" customFormat="1">
      <c r="A259" s="13"/>
      <c r="B259" s="231"/>
      <c r="C259" s="232"/>
      <c r="D259" s="224" t="s">
        <v>153</v>
      </c>
      <c r="E259" s="233" t="s">
        <v>1</v>
      </c>
      <c r="F259" s="234" t="s">
        <v>359</v>
      </c>
      <c r="G259" s="232"/>
      <c r="H259" s="235">
        <v>0.77000000000000002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153</v>
      </c>
      <c r="AU259" s="241" t="s">
        <v>86</v>
      </c>
      <c r="AV259" s="13" t="s">
        <v>86</v>
      </c>
      <c r="AW259" s="13" t="s">
        <v>35</v>
      </c>
      <c r="AX259" s="13" t="s">
        <v>79</v>
      </c>
      <c r="AY259" s="241" t="s">
        <v>117</v>
      </c>
    </row>
    <row r="260" s="2" customFormat="1" ht="21.75" customHeight="1">
      <c r="A260" s="36"/>
      <c r="B260" s="37"/>
      <c r="C260" s="210" t="s">
        <v>360</v>
      </c>
      <c r="D260" s="210" t="s">
        <v>119</v>
      </c>
      <c r="E260" s="211" t="s">
        <v>361</v>
      </c>
      <c r="F260" s="212" t="s">
        <v>362</v>
      </c>
      <c r="G260" s="213" t="s">
        <v>137</v>
      </c>
      <c r="H260" s="214">
        <v>26</v>
      </c>
      <c r="I260" s="215"/>
      <c r="J260" s="216">
        <f>ROUND(I260*H260,2)</f>
        <v>0</v>
      </c>
      <c r="K260" s="217"/>
      <c r="L260" s="42"/>
      <c r="M260" s="218" t="s">
        <v>1</v>
      </c>
      <c r="N260" s="219" t="s">
        <v>44</v>
      </c>
      <c r="O260" s="89"/>
      <c r="P260" s="220">
        <f>O260*H260</f>
        <v>0</v>
      </c>
      <c r="Q260" s="220">
        <v>0.23000000000000001</v>
      </c>
      <c r="R260" s="220">
        <f>Q260*H260</f>
        <v>5.9800000000000004</v>
      </c>
      <c r="S260" s="220">
        <v>0</v>
      </c>
      <c r="T260" s="221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2" t="s">
        <v>123</v>
      </c>
      <c r="AT260" s="222" t="s">
        <v>119</v>
      </c>
      <c r="AU260" s="222" t="s">
        <v>86</v>
      </c>
      <c r="AY260" s="15" t="s">
        <v>117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5" t="s">
        <v>84</v>
      </c>
      <c r="BK260" s="223">
        <f>ROUND(I260*H260,2)</f>
        <v>0</v>
      </c>
      <c r="BL260" s="15" t="s">
        <v>123</v>
      </c>
      <c r="BM260" s="222" t="s">
        <v>363</v>
      </c>
    </row>
    <row r="261" s="2" customFormat="1">
      <c r="A261" s="36"/>
      <c r="B261" s="37"/>
      <c r="C261" s="38"/>
      <c r="D261" s="224" t="s">
        <v>125</v>
      </c>
      <c r="E261" s="38"/>
      <c r="F261" s="225" t="s">
        <v>364</v>
      </c>
      <c r="G261" s="38"/>
      <c r="H261" s="38"/>
      <c r="I261" s="226"/>
      <c r="J261" s="38"/>
      <c r="K261" s="38"/>
      <c r="L261" s="42"/>
      <c r="M261" s="227"/>
      <c r="N261" s="228"/>
      <c r="O261" s="89"/>
      <c r="P261" s="89"/>
      <c r="Q261" s="89"/>
      <c r="R261" s="89"/>
      <c r="S261" s="89"/>
      <c r="T261" s="90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125</v>
      </c>
      <c r="AU261" s="15" t="s">
        <v>86</v>
      </c>
    </row>
    <row r="262" s="2" customFormat="1">
      <c r="A262" s="36"/>
      <c r="B262" s="37"/>
      <c r="C262" s="38"/>
      <c r="D262" s="229" t="s">
        <v>127</v>
      </c>
      <c r="E262" s="38"/>
      <c r="F262" s="230" t="s">
        <v>365</v>
      </c>
      <c r="G262" s="38"/>
      <c r="H262" s="38"/>
      <c r="I262" s="226"/>
      <c r="J262" s="38"/>
      <c r="K262" s="38"/>
      <c r="L262" s="42"/>
      <c r="M262" s="227"/>
      <c r="N262" s="228"/>
      <c r="O262" s="89"/>
      <c r="P262" s="89"/>
      <c r="Q262" s="89"/>
      <c r="R262" s="89"/>
      <c r="S262" s="89"/>
      <c r="T262" s="90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127</v>
      </c>
      <c r="AU262" s="15" t="s">
        <v>86</v>
      </c>
    </row>
    <row r="263" s="13" customFormat="1">
      <c r="A263" s="13"/>
      <c r="B263" s="231"/>
      <c r="C263" s="232"/>
      <c r="D263" s="224" t="s">
        <v>153</v>
      </c>
      <c r="E263" s="233" t="s">
        <v>1</v>
      </c>
      <c r="F263" s="234" t="s">
        <v>366</v>
      </c>
      <c r="G263" s="232"/>
      <c r="H263" s="235">
        <v>26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153</v>
      </c>
      <c r="AU263" s="241" t="s">
        <v>86</v>
      </c>
      <c r="AV263" s="13" t="s">
        <v>86</v>
      </c>
      <c r="AW263" s="13" t="s">
        <v>35</v>
      </c>
      <c r="AX263" s="13" t="s">
        <v>79</v>
      </c>
      <c r="AY263" s="241" t="s">
        <v>117</v>
      </c>
    </row>
    <row r="264" s="12" customFormat="1" ht="22.8" customHeight="1">
      <c r="A264" s="12"/>
      <c r="B264" s="194"/>
      <c r="C264" s="195"/>
      <c r="D264" s="196" t="s">
        <v>78</v>
      </c>
      <c r="E264" s="208" t="s">
        <v>169</v>
      </c>
      <c r="F264" s="208" t="s">
        <v>367</v>
      </c>
      <c r="G264" s="195"/>
      <c r="H264" s="195"/>
      <c r="I264" s="198"/>
      <c r="J264" s="209">
        <f>BK264</f>
        <v>0</v>
      </c>
      <c r="K264" s="195"/>
      <c r="L264" s="200"/>
      <c r="M264" s="201"/>
      <c r="N264" s="202"/>
      <c r="O264" s="202"/>
      <c r="P264" s="203">
        <f>SUM(P265:P300)</f>
        <v>0</v>
      </c>
      <c r="Q264" s="202"/>
      <c r="R264" s="203">
        <f>SUM(R265:R300)</f>
        <v>0.55140900000000004</v>
      </c>
      <c r="S264" s="202"/>
      <c r="T264" s="204">
        <f>SUM(T265:T300)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5" t="s">
        <v>84</v>
      </c>
      <c r="AT264" s="206" t="s">
        <v>78</v>
      </c>
      <c r="AU264" s="206" t="s">
        <v>84</v>
      </c>
      <c r="AY264" s="205" t="s">
        <v>117</v>
      </c>
      <c r="BK264" s="207">
        <f>SUM(BK265:BK300)</f>
        <v>0</v>
      </c>
    </row>
    <row r="265" s="2" customFormat="1" ht="24.15" customHeight="1">
      <c r="A265" s="36"/>
      <c r="B265" s="37"/>
      <c r="C265" s="210" t="s">
        <v>368</v>
      </c>
      <c r="D265" s="210" t="s">
        <v>119</v>
      </c>
      <c r="E265" s="211" t="s">
        <v>369</v>
      </c>
      <c r="F265" s="212" t="s">
        <v>370</v>
      </c>
      <c r="G265" s="213" t="s">
        <v>149</v>
      </c>
      <c r="H265" s="214">
        <v>32.780000000000001</v>
      </c>
      <c r="I265" s="215"/>
      <c r="J265" s="216">
        <f>ROUND(I265*H265,2)</f>
        <v>0</v>
      </c>
      <c r="K265" s="217"/>
      <c r="L265" s="42"/>
      <c r="M265" s="218" t="s">
        <v>1</v>
      </c>
      <c r="N265" s="219" t="s">
        <v>44</v>
      </c>
      <c r="O265" s="89"/>
      <c r="P265" s="220">
        <f>O265*H265</f>
        <v>0</v>
      </c>
      <c r="Q265" s="220">
        <v>0.00248</v>
      </c>
      <c r="R265" s="220">
        <f>Q265*H265</f>
        <v>0.081294400000000003</v>
      </c>
      <c r="S265" s="220">
        <v>0</v>
      </c>
      <c r="T265" s="221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2" t="s">
        <v>123</v>
      </c>
      <c r="AT265" s="222" t="s">
        <v>119</v>
      </c>
      <c r="AU265" s="222" t="s">
        <v>86</v>
      </c>
      <c r="AY265" s="15" t="s">
        <v>117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5" t="s">
        <v>84</v>
      </c>
      <c r="BK265" s="223">
        <f>ROUND(I265*H265,2)</f>
        <v>0</v>
      </c>
      <c r="BL265" s="15" t="s">
        <v>123</v>
      </c>
      <c r="BM265" s="222" t="s">
        <v>371</v>
      </c>
    </row>
    <row r="266" s="2" customFormat="1">
      <c r="A266" s="36"/>
      <c r="B266" s="37"/>
      <c r="C266" s="38"/>
      <c r="D266" s="224" t="s">
        <v>125</v>
      </c>
      <c r="E266" s="38"/>
      <c r="F266" s="225" t="s">
        <v>372</v>
      </c>
      <c r="G266" s="38"/>
      <c r="H266" s="38"/>
      <c r="I266" s="226"/>
      <c r="J266" s="38"/>
      <c r="K266" s="38"/>
      <c r="L266" s="42"/>
      <c r="M266" s="227"/>
      <c r="N266" s="228"/>
      <c r="O266" s="89"/>
      <c r="P266" s="89"/>
      <c r="Q266" s="89"/>
      <c r="R266" s="89"/>
      <c r="S266" s="89"/>
      <c r="T266" s="90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125</v>
      </c>
      <c r="AU266" s="15" t="s">
        <v>86</v>
      </c>
    </row>
    <row r="267" s="2" customFormat="1">
      <c r="A267" s="36"/>
      <c r="B267" s="37"/>
      <c r="C267" s="38"/>
      <c r="D267" s="229" t="s">
        <v>127</v>
      </c>
      <c r="E267" s="38"/>
      <c r="F267" s="230" t="s">
        <v>373</v>
      </c>
      <c r="G267" s="38"/>
      <c r="H267" s="38"/>
      <c r="I267" s="226"/>
      <c r="J267" s="38"/>
      <c r="K267" s="38"/>
      <c r="L267" s="42"/>
      <c r="M267" s="227"/>
      <c r="N267" s="228"/>
      <c r="O267" s="89"/>
      <c r="P267" s="89"/>
      <c r="Q267" s="89"/>
      <c r="R267" s="89"/>
      <c r="S267" s="89"/>
      <c r="T267" s="90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127</v>
      </c>
      <c r="AU267" s="15" t="s">
        <v>86</v>
      </c>
    </row>
    <row r="268" s="13" customFormat="1">
      <c r="A268" s="13"/>
      <c r="B268" s="231"/>
      <c r="C268" s="232"/>
      <c r="D268" s="224" t="s">
        <v>153</v>
      </c>
      <c r="E268" s="233" t="s">
        <v>1</v>
      </c>
      <c r="F268" s="234" t="s">
        <v>374</v>
      </c>
      <c r="G268" s="232"/>
      <c r="H268" s="235">
        <v>32.780000000000001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153</v>
      </c>
      <c r="AU268" s="241" t="s">
        <v>86</v>
      </c>
      <c r="AV268" s="13" t="s">
        <v>86</v>
      </c>
      <c r="AW268" s="13" t="s">
        <v>35</v>
      </c>
      <c r="AX268" s="13" t="s">
        <v>79</v>
      </c>
      <c r="AY268" s="241" t="s">
        <v>117</v>
      </c>
    </row>
    <row r="269" s="2" customFormat="1" ht="24.15" customHeight="1">
      <c r="A269" s="36"/>
      <c r="B269" s="37"/>
      <c r="C269" s="210" t="s">
        <v>375</v>
      </c>
      <c r="D269" s="210" t="s">
        <v>119</v>
      </c>
      <c r="E269" s="211" t="s">
        <v>376</v>
      </c>
      <c r="F269" s="212" t="s">
        <v>377</v>
      </c>
      <c r="G269" s="213" t="s">
        <v>122</v>
      </c>
      <c r="H269" s="214">
        <v>1</v>
      </c>
      <c r="I269" s="215"/>
      <c r="J269" s="216">
        <f>ROUND(I269*H269,2)</f>
        <v>0</v>
      </c>
      <c r="K269" s="217"/>
      <c r="L269" s="42"/>
      <c r="M269" s="218" t="s">
        <v>1</v>
      </c>
      <c r="N269" s="219" t="s">
        <v>44</v>
      </c>
      <c r="O269" s="89"/>
      <c r="P269" s="220">
        <f>O269*H269</f>
        <v>0</v>
      </c>
      <c r="Q269" s="220">
        <v>6.9999999999999994E-05</v>
      </c>
      <c r="R269" s="220">
        <f>Q269*H269</f>
        <v>6.9999999999999994E-05</v>
      </c>
      <c r="S269" s="220">
        <v>0</v>
      </c>
      <c r="T269" s="221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2" t="s">
        <v>123</v>
      </c>
      <c r="AT269" s="222" t="s">
        <v>119</v>
      </c>
      <c r="AU269" s="222" t="s">
        <v>86</v>
      </c>
      <c r="AY269" s="15" t="s">
        <v>117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5" t="s">
        <v>84</v>
      </c>
      <c r="BK269" s="223">
        <f>ROUND(I269*H269,2)</f>
        <v>0</v>
      </c>
      <c r="BL269" s="15" t="s">
        <v>123</v>
      </c>
      <c r="BM269" s="222" t="s">
        <v>378</v>
      </c>
    </row>
    <row r="270" s="2" customFormat="1">
      <c r="A270" s="36"/>
      <c r="B270" s="37"/>
      <c r="C270" s="38"/>
      <c r="D270" s="224" t="s">
        <v>125</v>
      </c>
      <c r="E270" s="38"/>
      <c r="F270" s="225" t="s">
        <v>379</v>
      </c>
      <c r="G270" s="38"/>
      <c r="H270" s="38"/>
      <c r="I270" s="226"/>
      <c r="J270" s="38"/>
      <c r="K270" s="38"/>
      <c r="L270" s="42"/>
      <c r="M270" s="227"/>
      <c r="N270" s="228"/>
      <c r="O270" s="89"/>
      <c r="P270" s="89"/>
      <c r="Q270" s="89"/>
      <c r="R270" s="89"/>
      <c r="S270" s="89"/>
      <c r="T270" s="90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125</v>
      </c>
      <c r="AU270" s="15" t="s">
        <v>86</v>
      </c>
    </row>
    <row r="271" s="2" customFormat="1">
      <c r="A271" s="36"/>
      <c r="B271" s="37"/>
      <c r="C271" s="38"/>
      <c r="D271" s="229" t="s">
        <v>127</v>
      </c>
      <c r="E271" s="38"/>
      <c r="F271" s="230" t="s">
        <v>380</v>
      </c>
      <c r="G271" s="38"/>
      <c r="H271" s="38"/>
      <c r="I271" s="226"/>
      <c r="J271" s="38"/>
      <c r="K271" s="38"/>
      <c r="L271" s="42"/>
      <c r="M271" s="227"/>
      <c r="N271" s="228"/>
      <c r="O271" s="89"/>
      <c r="P271" s="89"/>
      <c r="Q271" s="89"/>
      <c r="R271" s="89"/>
      <c r="S271" s="89"/>
      <c r="T271" s="90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127</v>
      </c>
      <c r="AU271" s="15" t="s">
        <v>86</v>
      </c>
    </row>
    <row r="272" s="2" customFormat="1">
      <c r="A272" s="36"/>
      <c r="B272" s="37"/>
      <c r="C272" s="38"/>
      <c r="D272" s="224" t="s">
        <v>175</v>
      </c>
      <c r="E272" s="38"/>
      <c r="F272" s="242" t="s">
        <v>381</v>
      </c>
      <c r="G272" s="38"/>
      <c r="H272" s="38"/>
      <c r="I272" s="226"/>
      <c r="J272" s="38"/>
      <c r="K272" s="38"/>
      <c r="L272" s="42"/>
      <c r="M272" s="227"/>
      <c r="N272" s="228"/>
      <c r="O272" s="89"/>
      <c r="P272" s="89"/>
      <c r="Q272" s="89"/>
      <c r="R272" s="89"/>
      <c r="S272" s="89"/>
      <c r="T272" s="90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175</v>
      </c>
      <c r="AU272" s="15" t="s">
        <v>86</v>
      </c>
    </row>
    <row r="273" s="2" customFormat="1" ht="24.15" customHeight="1">
      <c r="A273" s="36"/>
      <c r="B273" s="37"/>
      <c r="C273" s="243" t="s">
        <v>382</v>
      </c>
      <c r="D273" s="243" t="s">
        <v>251</v>
      </c>
      <c r="E273" s="244" t="s">
        <v>383</v>
      </c>
      <c r="F273" s="245" t="s">
        <v>384</v>
      </c>
      <c r="G273" s="246" t="s">
        <v>122</v>
      </c>
      <c r="H273" s="247">
        <v>1</v>
      </c>
      <c r="I273" s="248"/>
      <c r="J273" s="249">
        <f>ROUND(I273*H273,2)</f>
        <v>0</v>
      </c>
      <c r="K273" s="250"/>
      <c r="L273" s="251"/>
      <c r="M273" s="252" t="s">
        <v>1</v>
      </c>
      <c r="N273" s="253" t="s">
        <v>44</v>
      </c>
      <c r="O273" s="89"/>
      <c r="P273" s="220">
        <f>O273*H273</f>
        <v>0</v>
      </c>
      <c r="Q273" s="220">
        <v>0.0028</v>
      </c>
      <c r="R273" s="220">
        <f>Q273*H273</f>
        <v>0.0028</v>
      </c>
      <c r="S273" s="220">
        <v>0</v>
      </c>
      <c r="T273" s="22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2" t="s">
        <v>169</v>
      </c>
      <c r="AT273" s="222" t="s">
        <v>251</v>
      </c>
      <c r="AU273" s="222" t="s">
        <v>86</v>
      </c>
      <c r="AY273" s="15" t="s">
        <v>117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5" t="s">
        <v>84</v>
      </c>
      <c r="BK273" s="223">
        <f>ROUND(I273*H273,2)</f>
        <v>0</v>
      </c>
      <c r="BL273" s="15" t="s">
        <v>123</v>
      </c>
      <c r="BM273" s="222" t="s">
        <v>385</v>
      </c>
    </row>
    <row r="274" s="2" customFormat="1">
      <c r="A274" s="36"/>
      <c r="B274" s="37"/>
      <c r="C274" s="38"/>
      <c r="D274" s="224" t="s">
        <v>125</v>
      </c>
      <c r="E274" s="38"/>
      <c r="F274" s="225" t="s">
        <v>384</v>
      </c>
      <c r="G274" s="38"/>
      <c r="H274" s="38"/>
      <c r="I274" s="226"/>
      <c r="J274" s="38"/>
      <c r="K274" s="38"/>
      <c r="L274" s="42"/>
      <c r="M274" s="227"/>
      <c r="N274" s="228"/>
      <c r="O274" s="89"/>
      <c r="P274" s="89"/>
      <c r="Q274" s="89"/>
      <c r="R274" s="89"/>
      <c r="S274" s="89"/>
      <c r="T274" s="90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125</v>
      </c>
      <c r="AU274" s="15" t="s">
        <v>86</v>
      </c>
    </row>
    <row r="275" s="2" customFormat="1" ht="16.5" customHeight="1">
      <c r="A275" s="36"/>
      <c r="B275" s="37"/>
      <c r="C275" s="243" t="s">
        <v>386</v>
      </c>
      <c r="D275" s="243" t="s">
        <v>251</v>
      </c>
      <c r="E275" s="244" t="s">
        <v>387</v>
      </c>
      <c r="F275" s="245" t="s">
        <v>388</v>
      </c>
      <c r="G275" s="246" t="s">
        <v>122</v>
      </c>
      <c r="H275" s="247">
        <v>2</v>
      </c>
      <c r="I275" s="248"/>
      <c r="J275" s="249">
        <f>ROUND(I275*H275,2)</f>
        <v>0</v>
      </c>
      <c r="K275" s="250"/>
      <c r="L275" s="251"/>
      <c r="M275" s="252" t="s">
        <v>1</v>
      </c>
      <c r="N275" s="253" t="s">
        <v>44</v>
      </c>
      <c r="O275" s="89"/>
      <c r="P275" s="220">
        <f>O275*H275</f>
        <v>0</v>
      </c>
      <c r="Q275" s="220">
        <v>0.0016999999999999999</v>
      </c>
      <c r="R275" s="220">
        <f>Q275*H275</f>
        <v>0.0033999999999999998</v>
      </c>
      <c r="S275" s="220">
        <v>0</v>
      </c>
      <c r="T275" s="22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2" t="s">
        <v>169</v>
      </c>
      <c r="AT275" s="222" t="s">
        <v>251</v>
      </c>
      <c r="AU275" s="222" t="s">
        <v>86</v>
      </c>
      <c r="AY275" s="15" t="s">
        <v>117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5" t="s">
        <v>84</v>
      </c>
      <c r="BK275" s="223">
        <f>ROUND(I275*H275,2)</f>
        <v>0</v>
      </c>
      <c r="BL275" s="15" t="s">
        <v>123</v>
      </c>
      <c r="BM275" s="222" t="s">
        <v>389</v>
      </c>
    </row>
    <row r="276" s="2" customFormat="1">
      <c r="A276" s="36"/>
      <c r="B276" s="37"/>
      <c r="C276" s="38"/>
      <c r="D276" s="224" t="s">
        <v>125</v>
      </c>
      <c r="E276" s="38"/>
      <c r="F276" s="225" t="s">
        <v>388</v>
      </c>
      <c r="G276" s="38"/>
      <c r="H276" s="38"/>
      <c r="I276" s="226"/>
      <c r="J276" s="38"/>
      <c r="K276" s="38"/>
      <c r="L276" s="42"/>
      <c r="M276" s="227"/>
      <c r="N276" s="228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125</v>
      </c>
      <c r="AU276" s="15" t="s">
        <v>86</v>
      </c>
    </row>
    <row r="277" s="2" customFormat="1" ht="33" customHeight="1">
      <c r="A277" s="36"/>
      <c r="B277" s="37"/>
      <c r="C277" s="210" t="s">
        <v>390</v>
      </c>
      <c r="D277" s="210" t="s">
        <v>119</v>
      </c>
      <c r="E277" s="211" t="s">
        <v>391</v>
      </c>
      <c r="F277" s="212" t="s">
        <v>392</v>
      </c>
      <c r="G277" s="213" t="s">
        <v>122</v>
      </c>
      <c r="H277" s="214">
        <v>3</v>
      </c>
      <c r="I277" s="215"/>
      <c r="J277" s="216">
        <f>ROUND(I277*H277,2)</f>
        <v>0</v>
      </c>
      <c r="K277" s="217"/>
      <c r="L277" s="42"/>
      <c r="M277" s="218" t="s">
        <v>1</v>
      </c>
      <c r="N277" s="219" t="s">
        <v>44</v>
      </c>
      <c r="O277" s="89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2" t="s">
        <v>123</v>
      </c>
      <c r="AT277" s="222" t="s">
        <v>119</v>
      </c>
      <c r="AU277" s="222" t="s">
        <v>86</v>
      </c>
      <c r="AY277" s="15" t="s">
        <v>117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5" t="s">
        <v>84</v>
      </c>
      <c r="BK277" s="223">
        <f>ROUND(I277*H277,2)</f>
        <v>0</v>
      </c>
      <c r="BL277" s="15" t="s">
        <v>123</v>
      </c>
      <c r="BM277" s="222" t="s">
        <v>393</v>
      </c>
    </row>
    <row r="278" s="2" customFormat="1">
      <c r="A278" s="36"/>
      <c r="B278" s="37"/>
      <c r="C278" s="38"/>
      <c r="D278" s="224" t="s">
        <v>125</v>
      </c>
      <c r="E278" s="38"/>
      <c r="F278" s="225" t="s">
        <v>394</v>
      </c>
      <c r="G278" s="38"/>
      <c r="H278" s="38"/>
      <c r="I278" s="226"/>
      <c r="J278" s="38"/>
      <c r="K278" s="38"/>
      <c r="L278" s="42"/>
      <c r="M278" s="227"/>
      <c r="N278" s="228"/>
      <c r="O278" s="89"/>
      <c r="P278" s="89"/>
      <c r="Q278" s="89"/>
      <c r="R278" s="89"/>
      <c r="S278" s="89"/>
      <c r="T278" s="90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125</v>
      </c>
      <c r="AU278" s="15" t="s">
        <v>86</v>
      </c>
    </row>
    <row r="279" s="2" customFormat="1">
      <c r="A279" s="36"/>
      <c r="B279" s="37"/>
      <c r="C279" s="38"/>
      <c r="D279" s="229" t="s">
        <v>127</v>
      </c>
      <c r="E279" s="38"/>
      <c r="F279" s="230" t="s">
        <v>395</v>
      </c>
      <c r="G279" s="38"/>
      <c r="H279" s="38"/>
      <c r="I279" s="226"/>
      <c r="J279" s="38"/>
      <c r="K279" s="38"/>
      <c r="L279" s="42"/>
      <c r="M279" s="227"/>
      <c r="N279" s="228"/>
      <c r="O279" s="89"/>
      <c r="P279" s="89"/>
      <c r="Q279" s="89"/>
      <c r="R279" s="89"/>
      <c r="S279" s="89"/>
      <c r="T279" s="90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127</v>
      </c>
      <c r="AU279" s="15" t="s">
        <v>86</v>
      </c>
    </row>
    <row r="280" s="2" customFormat="1" ht="16.5" customHeight="1">
      <c r="A280" s="36"/>
      <c r="B280" s="37"/>
      <c r="C280" s="243" t="s">
        <v>396</v>
      </c>
      <c r="D280" s="243" t="s">
        <v>251</v>
      </c>
      <c r="E280" s="244" t="s">
        <v>397</v>
      </c>
      <c r="F280" s="245" t="s">
        <v>398</v>
      </c>
      <c r="G280" s="246" t="s">
        <v>122</v>
      </c>
      <c r="H280" s="247">
        <v>2</v>
      </c>
      <c r="I280" s="248"/>
      <c r="J280" s="249">
        <f>ROUND(I280*H280,2)</f>
        <v>0</v>
      </c>
      <c r="K280" s="250"/>
      <c r="L280" s="251"/>
      <c r="M280" s="252" t="s">
        <v>1</v>
      </c>
      <c r="N280" s="253" t="s">
        <v>44</v>
      </c>
      <c r="O280" s="89"/>
      <c r="P280" s="220">
        <f>O280*H280</f>
        <v>0</v>
      </c>
      <c r="Q280" s="220">
        <v>0.00064999999999999997</v>
      </c>
      <c r="R280" s="220">
        <f>Q280*H280</f>
        <v>0.0012999999999999999</v>
      </c>
      <c r="S280" s="220">
        <v>0</v>
      </c>
      <c r="T280" s="221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2" t="s">
        <v>169</v>
      </c>
      <c r="AT280" s="222" t="s">
        <v>251</v>
      </c>
      <c r="AU280" s="222" t="s">
        <v>86</v>
      </c>
      <c r="AY280" s="15" t="s">
        <v>117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5" t="s">
        <v>84</v>
      </c>
      <c r="BK280" s="223">
        <f>ROUND(I280*H280,2)</f>
        <v>0</v>
      </c>
      <c r="BL280" s="15" t="s">
        <v>123</v>
      </c>
      <c r="BM280" s="222" t="s">
        <v>399</v>
      </c>
    </row>
    <row r="281" s="2" customFormat="1">
      <c r="A281" s="36"/>
      <c r="B281" s="37"/>
      <c r="C281" s="38"/>
      <c r="D281" s="224" t="s">
        <v>125</v>
      </c>
      <c r="E281" s="38"/>
      <c r="F281" s="225" t="s">
        <v>398</v>
      </c>
      <c r="G281" s="38"/>
      <c r="H281" s="38"/>
      <c r="I281" s="226"/>
      <c r="J281" s="38"/>
      <c r="K281" s="38"/>
      <c r="L281" s="42"/>
      <c r="M281" s="227"/>
      <c r="N281" s="228"/>
      <c r="O281" s="89"/>
      <c r="P281" s="89"/>
      <c r="Q281" s="89"/>
      <c r="R281" s="89"/>
      <c r="S281" s="89"/>
      <c r="T281" s="90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125</v>
      </c>
      <c r="AU281" s="15" t="s">
        <v>86</v>
      </c>
    </row>
    <row r="282" s="2" customFormat="1" ht="16.5" customHeight="1">
      <c r="A282" s="36"/>
      <c r="B282" s="37"/>
      <c r="C282" s="243" t="s">
        <v>400</v>
      </c>
      <c r="D282" s="243" t="s">
        <v>251</v>
      </c>
      <c r="E282" s="244" t="s">
        <v>401</v>
      </c>
      <c r="F282" s="245" t="s">
        <v>402</v>
      </c>
      <c r="G282" s="246" t="s">
        <v>122</v>
      </c>
      <c r="H282" s="247">
        <v>1</v>
      </c>
      <c r="I282" s="248"/>
      <c r="J282" s="249">
        <f>ROUND(I282*H282,2)</f>
        <v>0</v>
      </c>
      <c r="K282" s="250"/>
      <c r="L282" s="251"/>
      <c r="M282" s="252" t="s">
        <v>1</v>
      </c>
      <c r="N282" s="253" t="s">
        <v>44</v>
      </c>
      <c r="O282" s="89"/>
      <c r="P282" s="220">
        <f>O282*H282</f>
        <v>0</v>
      </c>
      <c r="Q282" s="220">
        <v>0.00088000000000000003</v>
      </c>
      <c r="R282" s="220">
        <f>Q282*H282</f>
        <v>0.00088000000000000003</v>
      </c>
      <c r="S282" s="220">
        <v>0</v>
      </c>
      <c r="T282" s="221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2" t="s">
        <v>169</v>
      </c>
      <c r="AT282" s="222" t="s">
        <v>251</v>
      </c>
      <c r="AU282" s="222" t="s">
        <v>86</v>
      </c>
      <c r="AY282" s="15" t="s">
        <v>117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5" t="s">
        <v>84</v>
      </c>
      <c r="BK282" s="223">
        <f>ROUND(I282*H282,2)</f>
        <v>0</v>
      </c>
      <c r="BL282" s="15" t="s">
        <v>123</v>
      </c>
      <c r="BM282" s="222" t="s">
        <v>403</v>
      </c>
    </row>
    <row r="283" s="2" customFormat="1">
      <c r="A283" s="36"/>
      <c r="B283" s="37"/>
      <c r="C283" s="38"/>
      <c r="D283" s="224" t="s">
        <v>125</v>
      </c>
      <c r="E283" s="38"/>
      <c r="F283" s="225" t="s">
        <v>402</v>
      </c>
      <c r="G283" s="38"/>
      <c r="H283" s="38"/>
      <c r="I283" s="226"/>
      <c r="J283" s="38"/>
      <c r="K283" s="38"/>
      <c r="L283" s="42"/>
      <c r="M283" s="227"/>
      <c r="N283" s="228"/>
      <c r="O283" s="89"/>
      <c r="P283" s="89"/>
      <c r="Q283" s="89"/>
      <c r="R283" s="89"/>
      <c r="S283" s="89"/>
      <c r="T283" s="90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125</v>
      </c>
      <c r="AU283" s="15" t="s">
        <v>86</v>
      </c>
    </row>
    <row r="284" s="2" customFormat="1" ht="21.75" customHeight="1">
      <c r="A284" s="36"/>
      <c r="B284" s="37"/>
      <c r="C284" s="210" t="s">
        <v>404</v>
      </c>
      <c r="D284" s="210" t="s">
        <v>119</v>
      </c>
      <c r="E284" s="211" t="s">
        <v>405</v>
      </c>
      <c r="F284" s="212" t="s">
        <v>406</v>
      </c>
      <c r="G284" s="213" t="s">
        <v>149</v>
      </c>
      <c r="H284" s="214">
        <v>32.780000000000001</v>
      </c>
      <c r="I284" s="215"/>
      <c r="J284" s="216">
        <f>ROUND(I284*H284,2)</f>
        <v>0</v>
      </c>
      <c r="K284" s="217"/>
      <c r="L284" s="42"/>
      <c r="M284" s="218" t="s">
        <v>1</v>
      </c>
      <c r="N284" s="219" t="s">
        <v>44</v>
      </c>
      <c r="O284" s="89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2" t="s">
        <v>123</v>
      </c>
      <c r="AT284" s="222" t="s">
        <v>119</v>
      </c>
      <c r="AU284" s="222" t="s">
        <v>86</v>
      </c>
      <c r="AY284" s="15" t="s">
        <v>117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5" t="s">
        <v>84</v>
      </c>
      <c r="BK284" s="223">
        <f>ROUND(I284*H284,2)</f>
        <v>0</v>
      </c>
      <c r="BL284" s="15" t="s">
        <v>123</v>
      </c>
      <c r="BM284" s="222" t="s">
        <v>407</v>
      </c>
    </row>
    <row r="285" s="2" customFormat="1">
      <c r="A285" s="36"/>
      <c r="B285" s="37"/>
      <c r="C285" s="38"/>
      <c r="D285" s="224" t="s">
        <v>125</v>
      </c>
      <c r="E285" s="38"/>
      <c r="F285" s="225" t="s">
        <v>408</v>
      </c>
      <c r="G285" s="38"/>
      <c r="H285" s="38"/>
      <c r="I285" s="226"/>
      <c r="J285" s="38"/>
      <c r="K285" s="38"/>
      <c r="L285" s="42"/>
      <c r="M285" s="227"/>
      <c r="N285" s="228"/>
      <c r="O285" s="89"/>
      <c r="P285" s="89"/>
      <c r="Q285" s="89"/>
      <c r="R285" s="89"/>
      <c r="S285" s="89"/>
      <c r="T285" s="90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125</v>
      </c>
      <c r="AU285" s="15" t="s">
        <v>86</v>
      </c>
    </row>
    <row r="286" s="2" customFormat="1">
      <c r="A286" s="36"/>
      <c r="B286" s="37"/>
      <c r="C286" s="38"/>
      <c r="D286" s="229" t="s">
        <v>127</v>
      </c>
      <c r="E286" s="38"/>
      <c r="F286" s="230" t="s">
        <v>409</v>
      </c>
      <c r="G286" s="38"/>
      <c r="H286" s="38"/>
      <c r="I286" s="226"/>
      <c r="J286" s="38"/>
      <c r="K286" s="38"/>
      <c r="L286" s="42"/>
      <c r="M286" s="227"/>
      <c r="N286" s="228"/>
      <c r="O286" s="89"/>
      <c r="P286" s="89"/>
      <c r="Q286" s="89"/>
      <c r="R286" s="89"/>
      <c r="S286" s="89"/>
      <c r="T286" s="90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127</v>
      </c>
      <c r="AU286" s="15" t="s">
        <v>86</v>
      </c>
    </row>
    <row r="287" s="2" customFormat="1">
      <c r="A287" s="36"/>
      <c r="B287" s="37"/>
      <c r="C287" s="38"/>
      <c r="D287" s="224" t="s">
        <v>175</v>
      </c>
      <c r="E287" s="38"/>
      <c r="F287" s="242" t="s">
        <v>410</v>
      </c>
      <c r="G287" s="38"/>
      <c r="H287" s="38"/>
      <c r="I287" s="226"/>
      <c r="J287" s="38"/>
      <c r="K287" s="38"/>
      <c r="L287" s="42"/>
      <c r="M287" s="227"/>
      <c r="N287" s="228"/>
      <c r="O287" s="89"/>
      <c r="P287" s="89"/>
      <c r="Q287" s="89"/>
      <c r="R287" s="89"/>
      <c r="S287" s="89"/>
      <c r="T287" s="90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175</v>
      </c>
      <c r="AU287" s="15" t="s">
        <v>86</v>
      </c>
    </row>
    <row r="288" s="13" customFormat="1">
      <c r="A288" s="13"/>
      <c r="B288" s="231"/>
      <c r="C288" s="232"/>
      <c r="D288" s="224" t="s">
        <v>153</v>
      </c>
      <c r="E288" s="233" t="s">
        <v>1</v>
      </c>
      <c r="F288" s="234" t="s">
        <v>374</v>
      </c>
      <c r="G288" s="232"/>
      <c r="H288" s="235">
        <v>32.780000000000001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153</v>
      </c>
      <c r="AU288" s="241" t="s">
        <v>86</v>
      </c>
      <c r="AV288" s="13" t="s">
        <v>86</v>
      </c>
      <c r="AW288" s="13" t="s">
        <v>35</v>
      </c>
      <c r="AX288" s="13" t="s">
        <v>79</v>
      </c>
      <c r="AY288" s="241" t="s">
        <v>117</v>
      </c>
    </row>
    <row r="289" s="2" customFormat="1" ht="24.15" customHeight="1">
      <c r="A289" s="36"/>
      <c r="B289" s="37"/>
      <c r="C289" s="210" t="s">
        <v>411</v>
      </c>
      <c r="D289" s="210" t="s">
        <v>119</v>
      </c>
      <c r="E289" s="211" t="s">
        <v>412</v>
      </c>
      <c r="F289" s="212" t="s">
        <v>413</v>
      </c>
      <c r="G289" s="213" t="s">
        <v>122</v>
      </c>
      <c r="H289" s="214">
        <v>1</v>
      </c>
      <c r="I289" s="215"/>
      <c r="J289" s="216">
        <f>ROUND(I289*H289,2)</f>
        <v>0</v>
      </c>
      <c r="K289" s="217"/>
      <c r="L289" s="42"/>
      <c r="M289" s="218" t="s">
        <v>1</v>
      </c>
      <c r="N289" s="219" t="s">
        <v>44</v>
      </c>
      <c r="O289" s="89"/>
      <c r="P289" s="220">
        <f>O289*H289</f>
        <v>0</v>
      </c>
      <c r="Q289" s="220">
        <v>0.45937</v>
      </c>
      <c r="R289" s="220">
        <f>Q289*H289</f>
        <v>0.45937</v>
      </c>
      <c r="S289" s="220">
        <v>0</v>
      </c>
      <c r="T289" s="221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2" t="s">
        <v>123</v>
      </c>
      <c r="AT289" s="222" t="s">
        <v>119</v>
      </c>
      <c r="AU289" s="222" t="s">
        <v>86</v>
      </c>
      <c r="AY289" s="15" t="s">
        <v>117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5" t="s">
        <v>84</v>
      </c>
      <c r="BK289" s="223">
        <f>ROUND(I289*H289,2)</f>
        <v>0</v>
      </c>
      <c r="BL289" s="15" t="s">
        <v>123</v>
      </c>
      <c r="BM289" s="222" t="s">
        <v>414</v>
      </c>
    </row>
    <row r="290" s="2" customFormat="1">
      <c r="A290" s="36"/>
      <c r="B290" s="37"/>
      <c r="C290" s="38"/>
      <c r="D290" s="224" t="s">
        <v>125</v>
      </c>
      <c r="E290" s="38"/>
      <c r="F290" s="225" t="s">
        <v>415</v>
      </c>
      <c r="G290" s="38"/>
      <c r="H290" s="38"/>
      <c r="I290" s="226"/>
      <c r="J290" s="38"/>
      <c r="K290" s="38"/>
      <c r="L290" s="42"/>
      <c r="M290" s="227"/>
      <c r="N290" s="228"/>
      <c r="O290" s="89"/>
      <c r="P290" s="89"/>
      <c r="Q290" s="89"/>
      <c r="R290" s="89"/>
      <c r="S290" s="89"/>
      <c r="T290" s="90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125</v>
      </c>
      <c r="AU290" s="15" t="s">
        <v>86</v>
      </c>
    </row>
    <row r="291" s="2" customFormat="1">
      <c r="A291" s="36"/>
      <c r="B291" s="37"/>
      <c r="C291" s="38"/>
      <c r="D291" s="229" t="s">
        <v>127</v>
      </c>
      <c r="E291" s="38"/>
      <c r="F291" s="230" t="s">
        <v>416</v>
      </c>
      <c r="G291" s="38"/>
      <c r="H291" s="38"/>
      <c r="I291" s="226"/>
      <c r="J291" s="38"/>
      <c r="K291" s="38"/>
      <c r="L291" s="42"/>
      <c r="M291" s="227"/>
      <c r="N291" s="228"/>
      <c r="O291" s="89"/>
      <c r="P291" s="89"/>
      <c r="Q291" s="89"/>
      <c r="R291" s="89"/>
      <c r="S291" s="89"/>
      <c r="T291" s="90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127</v>
      </c>
      <c r="AU291" s="15" t="s">
        <v>86</v>
      </c>
    </row>
    <row r="292" s="2" customFormat="1">
      <c r="A292" s="36"/>
      <c r="B292" s="37"/>
      <c r="C292" s="38"/>
      <c r="D292" s="224" t="s">
        <v>175</v>
      </c>
      <c r="E292" s="38"/>
      <c r="F292" s="242" t="s">
        <v>417</v>
      </c>
      <c r="G292" s="38"/>
      <c r="H292" s="38"/>
      <c r="I292" s="226"/>
      <c r="J292" s="38"/>
      <c r="K292" s="38"/>
      <c r="L292" s="42"/>
      <c r="M292" s="227"/>
      <c r="N292" s="228"/>
      <c r="O292" s="89"/>
      <c r="P292" s="89"/>
      <c r="Q292" s="89"/>
      <c r="R292" s="89"/>
      <c r="S292" s="89"/>
      <c r="T292" s="90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175</v>
      </c>
      <c r="AU292" s="15" t="s">
        <v>86</v>
      </c>
    </row>
    <row r="293" s="2" customFormat="1" ht="21.75" customHeight="1">
      <c r="A293" s="36"/>
      <c r="B293" s="37"/>
      <c r="C293" s="210" t="s">
        <v>418</v>
      </c>
      <c r="D293" s="210" t="s">
        <v>119</v>
      </c>
      <c r="E293" s="211" t="s">
        <v>419</v>
      </c>
      <c r="F293" s="212" t="s">
        <v>420</v>
      </c>
      <c r="G293" s="213" t="s">
        <v>149</v>
      </c>
      <c r="H293" s="214">
        <v>32.780000000000001</v>
      </c>
      <c r="I293" s="215"/>
      <c r="J293" s="216">
        <f>ROUND(I293*H293,2)</f>
        <v>0</v>
      </c>
      <c r="K293" s="217"/>
      <c r="L293" s="42"/>
      <c r="M293" s="218" t="s">
        <v>1</v>
      </c>
      <c r="N293" s="219" t="s">
        <v>44</v>
      </c>
      <c r="O293" s="89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2" t="s">
        <v>123</v>
      </c>
      <c r="AT293" s="222" t="s">
        <v>119</v>
      </c>
      <c r="AU293" s="222" t="s">
        <v>86</v>
      </c>
      <c r="AY293" s="15" t="s">
        <v>117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5" t="s">
        <v>84</v>
      </c>
      <c r="BK293" s="223">
        <f>ROUND(I293*H293,2)</f>
        <v>0</v>
      </c>
      <c r="BL293" s="15" t="s">
        <v>123</v>
      </c>
      <c r="BM293" s="222" t="s">
        <v>421</v>
      </c>
    </row>
    <row r="294" s="2" customFormat="1">
      <c r="A294" s="36"/>
      <c r="B294" s="37"/>
      <c r="C294" s="38"/>
      <c r="D294" s="224" t="s">
        <v>125</v>
      </c>
      <c r="E294" s="38"/>
      <c r="F294" s="225" t="s">
        <v>422</v>
      </c>
      <c r="G294" s="38"/>
      <c r="H294" s="38"/>
      <c r="I294" s="226"/>
      <c r="J294" s="38"/>
      <c r="K294" s="38"/>
      <c r="L294" s="42"/>
      <c r="M294" s="227"/>
      <c r="N294" s="228"/>
      <c r="O294" s="89"/>
      <c r="P294" s="89"/>
      <c r="Q294" s="89"/>
      <c r="R294" s="89"/>
      <c r="S294" s="89"/>
      <c r="T294" s="90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125</v>
      </c>
      <c r="AU294" s="15" t="s">
        <v>86</v>
      </c>
    </row>
    <row r="295" s="2" customFormat="1">
      <c r="A295" s="36"/>
      <c r="B295" s="37"/>
      <c r="C295" s="38"/>
      <c r="D295" s="229" t="s">
        <v>127</v>
      </c>
      <c r="E295" s="38"/>
      <c r="F295" s="230" t="s">
        <v>423</v>
      </c>
      <c r="G295" s="38"/>
      <c r="H295" s="38"/>
      <c r="I295" s="226"/>
      <c r="J295" s="38"/>
      <c r="K295" s="38"/>
      <c r="L295" s="42"/>
      <c r="M295" s="227"/>
      <c r="N295" s="228"/>
      <c r="O295" s="89"/>
      <c r="P295" s="89"/>
      <c r="Q295" s="89"/>
      <c r="R295" s="89"/>
      <c r="S295" s="89"/>
      <c r="T295" s="90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127</v>
      </c>
      <c r="AU295" s="15" t="s">
        <v>86</v>
      </c>
    </row>
    <row r="296" s="13" customFormat="1">
      <c r="A296" s="13"/>
      <c r="B296" s="231"/>
      <c r="C296" s="232"/>
      <c r="D296" s="224" t="s">
        <v>153</v>
      </c>
      <c r="E296" s="233" t="s">
        <v>1</v>
      </c>
      <c r="F296" s="234" t="s">
        <v>374</v>
      </c>
      <c r="G296" s="232"/>
      <c r="H296" s="235">
        <v>32.780000000000001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153</v>
      </c>
      <c r="AU296" s="241" t="s">
        <v>86</v>
      </c>
      <c r="AV296" s="13" t="s">
        <v>86</v>
      </c>
      <c r="AW296" s="13" t="s">
        <v>35</v>
      </c>
      <c r="AX296" s="13" t="s">
        <v>79</v>
      </c>
      <c r="AY296" s="241" t="s">
        <v>117</v>
      </c>
    </row>
    <row r="297" s="2" customFormat="1" ht="21.75" customHeight="1">
      <c r="A297" s="36"/>
      <c r="B297" s="37"/>
      <c r="C297" s="210" t="s">
        <v>424</v>
      </c>
      <c r="D297" s="210" t="s">
        <v>119</v>
      </c>
      <c r="E297" s="211" t="s">
        <v>425</v>
      </c>
      <c r="F297" s="212" t="s">
        <v>426</v>
      </c>
      <c r="G297" s="213" t="s">
        <v>149</v>
      </c>
      <c r="H297" s="214">
        <v>32.780000000000001</v>
      </c>
      <c r="I297" s="215"/>
      <c r="J297" s="216">
        <f>ROUND(I297*H297,2)</f>
        <v>0</v>
      </c>
      <c r="K297" s="217"/>
      <c r="L297" s="42"/>
      <c r="M297" s="218" t="s">
        <v>1</v>
      </c>
      <c r="N297" s="219" t="s">
        <v>44</v>
      </c>
      <c r="O297" s="89"/>
      <c r="P297" s="220">
        <f>O297*H297</f>
        <v>0</v>
      </c>
      <c r="Q297" s="220">
        <v>6.9999999999999994E-05</v>
      </c>
      <c r="R297" s="220">
        <f>Q297*H297</f>
        <v>0.0022945999999999999</v>
      </c>
      <c r="S297" s="220">
        <v>0</v>
      </c>
      <c r="T297" s="221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2" t="s">
        <v>123</v>
      </c>
      <c r="AT297" s="222" t="s">
        <v>119</v>
      </c>
      <c r="AU297" s="222" t="s">
        <v>86</v>
      </c>
      <c r="AY297" s="15" t="s">
        <v>117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5" t="s">
        <v>84</v>
      </c>
      <c r="BK297" s="223">
        <f>ROUND(I297*H297,2)</f>
        <v>0</v>
      </c>
      <c r="BL297" s="15" t="s">
        <v>123</v>
      </c>
      <c r="BM297" s="222" t="s">
        <v>427</v>
      </c>
    </row>
    <row r="298" s="2" customFormat="1">
      <c r="A298" s="36"/>
      <c r="B298" s="37"/>
      <c r="C298" s="38"/>
      <c r="D298" s="224" t="s">
        <v>125</v>
      </c>
      <c r="E298" s="38"/>
      <c r="F298" s="225" t="s">
        <v>428</v>
      </c>
      <c r="G298" s="38"/>
      <c r="H298" s="38"/>
      <c r="I298" s="226"/>
      <c r="J298" s="38"/>
      <c r="K298" s="38"/>
      <c r="L298" s="42"/>
      <c r="M298" s="227"/>
      <c r="N298" s="228"/>
      <c r="O298" s="89"/>
      <c r="P298" s="89"/>
      <c r="Q298" s="89"/>
      <c r="R298" s="89"/>
      <c r="S298" s="89"/>
      <c r="T298" s="90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125</v>
      </c>
      <c r="AU298" s="15" t="s">
        <v>86</v>
      </c>
    </row>
    <row r="299" s="2" customFormat="1">
      <c r="A299" s="36"/>
      <c r="B299" s="37"/>
      <c r="C299" s="38"/>
      <c r="D299" s="229" t="s">
        <v>127</v>
      </c>
      <c r="E299" s="38"/>
      <c r="F299" s="230" t="s">
        <v>429</v>
      </c>
      <c r="G299" s="38"/>
      <c r="H299" s="38"/>
      <c r="I299" s="226"/>
      <c r="J299" s="38"/>
      <c r="K299" s="38"/>
      <c r="L299" s="42"/>
      <c r="M299" s="227"/>
      <c r="N299" s="228"/>
      <c r="O299" s="89"/>
      <c r="P299" s="89"/>
      <c r="Q299" s="89"/>
      <c r="R299" s="89"/>
      <c r="S299" s="89"/>
      <c r="T299" s="90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127</v>
      </c>
      <c r="AU299" s="15" t="s">
        <v>86</v>
      </c>
    </row>
    <row r="300" s="13" customFormat="1">
      <c r="A300" s="13"/>
      <c r="B300" s="231"/>
      <c r="C300" s="232"/>
      <c r="D300" s="224" t="s">
        <v>153</v>
      </c>
      <c r="E300" s="233" t="s">
        <v>1</v>
      </c>
      <c r="F300" s="234" t="s">
        <v>374</v>
      </c>
      <c r="G300" s="232"/>
      <c r="H300" s="235">
        <v>32.780000000000001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153</v>
      </c>
      <c r="AU300" s="241" t="s">
        <v>86</v>
      </c>
      <c r="AV300" s="13" t="s">
        <v>86</v>
      </c>
      <c r="AW300" s="13" t="s">
        <v>35</v>
      </c>
      <c r="AX300" s="13" t="s">
        <v>84</v>
      </c>
      <c r="AY300" s="241" t="s">
        <v>117</v>
      </c>
    </row>
    <row r="301" s="12" customFormat="1" ht="22.8" customHeight="1">
      <c r="A301" s="12"/>
      <c r="B301" s="194"/>
      <c r="C301" s="195"/>
      <c r="D301" s="196" t="s">
        <v>78</v>
      </c>
      <c r="E301" s="208" t="s">
        <v>177</v>
      </c>
      <c r="F301" s="208" t="s">
        <v>430</v>
      </c>
      <c r="G301" s="195"/>
      <c r="H301" s="195"/>
      <c r="I301" s="198"/>
      <c r="J301" s="209">
        <f>BK301</f>
        <v>0</v>
      </c>
      <c r="K301" s="195"/>
      <c r="L301" s="200"/>
      <c r="M301" s="201"/>
      <c r="N301" s="202"/>
      <c r="O301" s="202"/>
      <c r="P301" s="203">
        <f>SUM(P302:P314)</f>
        <v>0</v>
      </c>
      <c r="Q301" s="202"/>
      <c r="R301" s="203">
        <f>SUM(R302:R314)</f>
        <v>0.59799999999999998</v>
      </c>
      <c r="S301" s="202"/>
      <c r="T301" s="204">
        <f>SUM(T302:T314)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5" t="s">
        <v>84</v>
      </c>
      <c r="AT301" s="206" t="s">
        <v>78</v>
      </c>
      <c r="AU301" s="206" t="s">
        <v>84</v>
      </c>
      <c r="AY301" s="205" t="s">
        <v>117</v>
      </c>
      <c r="BK301" s="207">
        <f>SUM(BK302:BK314)</f>
        <v>0</v>
      </c>
    </row>
    <row r="302" s="2" customFormat="1" ht="24.15" customHeight="1">
      <c r="A302" s="36"/>
      <c r="B302" s="37"/>
      <c r="C302" s="210" t="s">
        <v>431</v>
      </c>
      <c r="D302" s="210" t="s">
        <v>119</v>
      </c>
      <c r="E302" s="211" t="s">
        <v>432</v>
      </c>
      <c r="F302" s="212" t="s">
        <v>433</v>
      </c>
      <c r="G302" s="213" t="s">
        <v>149</v>
      </c>
      <c r="H302" s="214">
        <v>26</v>
      </c>
      <c r="I302" s="215"/>
      <c r="J302" s="216">
        <f>ROUND(I302*H302,2)</f>
        <v>0</v>
      </c>
      <c r="K302" s="217"/>
      <c r="L302" s="42"/>
      <c r="M302" s="218" t="s">
        <v>1</v>
      </c>
      <c r="N302" s="219" t="s">
        <v>44</v>
      </c>
      <c r="O302" s="89"/>
      <c r="P302" s="220">
        <f>O302*H302</f>
        <v>0</v>
      </c>
      <c r="Q302" s="220">
        <v>0.023</v>
      </c>
      <c r="R302" s="220">
        <f>Q302*H302</f>
        <v>0.59799999999999998</v>
      </c>
      <c r="S302" s="220">
        <v>0</v>
      </c>
      <c r="T302" s="221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2" t="s">
        <v>123</v>
      </c>
      <c r="AT302" s="222" t="s">
        <v>119</v>
      </c>
      <c r="AU302" s="222" t="s">
        <v>86</v>
      </c>
      <c r="AY302" s="15" t="s">
        <v>117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5" t="s">
        <v>84</v>
      </c>
      <c r="BK302" s="223">
        <f>ROUND(I302*H302,2)</f>
        <v>0</v>
      </c>
      <c r="BL302" s="15" t="s">
        <v>123</v>
      </c>
      <c r="BM302" s="222" t="s">
        <v>434</v>
      </c>
    </row>
    <row r="303" s="2" customFormat="1">
      <c r="A303" s="36"/>
      <c r="B303" s="37"/>
      <c r="C303" s="38"/>
      <c r="D303" s="224" t="s">
        <v>125</v>
      </c>
      <c r="E303" s="38"/>
      <c r="F303" s="225" t="s">
        <v>435</v>
      </c>
      <c r="G303" s="38"/>
      <c r="H303" s="38"/>
      <c r="I303" s="226"/>
      <c r="J303" s="38"/>
      <c r="K303" s="38"/>
      <c r="L303" s="42"/>
      <c r="M303" s="227"/>
      <c r="N303" s="228"/>
      <c r="O303" s="89"/>
      <c r="P303" s="89"/>
      <c r="Q303" s="89"/>
      <c r="R303" s="89"/>
      <c r="S303" s="89"/>
      <c r="T303" s="90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125</v>
      </c>
      <c r="AU303" s="15" t="s">
        <v>86</v>
      </c>
    </row>
    <row r="304" s="2" customFormat="1">
      <c r="A304" s="36"/>
      <c r="B304" s="37"/>
      <c r="C304" s="38"/>
      <c r="D304" s="224" t="s">
        <v>175</v>
      </c>
      <c r="E304" s="38"/>
      <c r="F304" s="242" t="s">
        <v>436</v>
      </c>
      <c r="G304" s="38"/>
      <c r="H304" s="38"/>
      <c r="I304" s="226"/>
      <c r="J304" s="38"/>
      <c r="K304" s="38"/>
      <c r="L304" s="42"/>
      <c r="M304" s="227"/>
      <c r="N304" s="228"/>
      <c r="O304" s="89"/>
      <c r="P304" s="89"/>
      <c r="Q304" s="89"/>
      <c r="R304" s="89"/>
      <c r="S304" s="89"/>
      <c r="T304" s="90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175</v>
      </c>
      <c r="AU304" s="15" t="s">
        <v>86</v>
      </c>
    </row>
    <row r="305" s="2" customFormat="1" ht="44.25" customHeight="1">
      <c r="A305" s="36"/>
      <c r="B305" s="37"/>
      <c r="C305" s="243" t="s">
        <v>437</v>
      </c>
      <c r="D305" s="243" t="s">
        <v>251</v>
      </c>
      <c r="E305" s="244" t="s">
        <v>438</v>
      </c>
      <c r="F305" s="245" t="s">
        <v>439</v>
      </c>
      <c r="G305" s="246" t="s">
        <v>122</v>
      </c>
      <c r="H305" s="247">
        <v>25</v>
      </c>
      <c r="I305" s="248"/>
      <c r="J305" s="249">
        <f>ROUND(I305*H305,2)</f>
        <v>0</v>
      </c>
      <c r="K305" s="250"/>
      <c r="L305" s="251"/>
      <c r="M305" s="252" t="s">
        <v>1</v>
      </c>
      <c r="N305" s="253" t="s">
        <v>44</v>
      </c>
      <c r="O305" s="89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2" t="s">
        <v>169</v>
      </c>
      <c r="AT305" s="222" t="s">
        <v>251</v>
      </c>
      <c r="AU305" s="222" t="s">
        <v>86</v>
      </c>
      <c r="AY305" s="15" t="s">
        <v>117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5" t="s">
        <v>84</v>
      </c>
      <c r="BK305" s="223">
        <f>ROUND(I305*H305,2)</f>
        <v>0</v>
      </c>
      <c r="BL305" s="15" t="s">
        <v>123</v>
      </c>
      <c r="BM305" s="222" t="s">
        <v>440</v>
      </c>
    </row>
    <row r="306" s="2" customFormat="1">
      <c r="A306" s="36"/>
      <c r="B306" s="37"/>
      <c r="C306" s="38"/>
      <c r="D306" s="224" t="s">
        <v>125</v>
      </c>
      <c r="E306" s="38"/>
      <c r="F306" s="225" t="s">
        <v>441</v>
      </c>
      <c r="G306" s="38"/>
      <c r="H306" s="38"/>
      <c r="I306" s="226"/>
      <c r="J306" s="38"/>
      <c r="K306" s="38"/>
      <c r="L306" s="42"/>
      <c r="M306" s="227"/>
      <c r="N306" s="228"/>
      <c r="O306" s="89"/>
      <c r="P306" s="89"/>
      <c r="Q306" s="89"/>
      <c r="R306" s="89"/>
      <c r="S306" s="89"/>
      <c r="T306" s="90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125</v>
      </c>
      <c r="AU306" s="15" t="s">
        <v>86</v>
      </c>
    </row>
    <row r="307" s="2" customFormat="1" ht="44.25" customHeight="1">
      <c r="A307" s="36"/>
      <c r="B307" s="37"/>
      <c r="C307" s="243" t="s">
        <v>442</v>
      </c>
      <c r="D307" s="243" t="s">
        <v>251</v>
      </c>
      <c r="E307" s="244" t="s">
        <v>443</v>
      </c>
      <c r="F307" s="245" t="s">
        <v>444</v>
      </c>
      <c r="G307" s="246" t="s">
        <v>122</v>
      </c>
      <c r="H307" s="247">
        <v>1</v>
      </c>
      <c r="I307" s="248"/>
      <c r="J307" s="249">
        <f>ROUND(I307*H307,2)</f>
        <v>0</v>
      </c>
      <c r="K307" s="250"/>
      <c r="L307" s="251"/>
      <c r="M307" s="252" t="s">
        <v>1</v>
      </c>
      <c r="N307" s="253" t="s">
        <v>44</v>
      </c>
      <c r="O307" s="89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2" t="s">
        <v>169</v>
      </c>
      <c r="AT307" s="222" t="s">
        <v>251</v>
      </c>
      <c r="AU307" s="222" t="s">
        <v>86</v>
      </c>
      <c r="AY307" s="15" t="s">
        <v>117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5" t="s">
        <v>84</v>
      </c>
      <c r="BK307" s="223">
        <f>ROUND(I307*H307,2)</f>
        <v>0</v>
      </c>
      <c r="BL307" s="15" t="s">
        <v>123</v>
      </c>
      <c r="BM307" s="222" t="s">
        <v>445</v>
      </c>
    </row>
    <row r="308" s="2" customFormat="1">
      <c r="A308" s="36"/>
      <c r="B308" s="37"/>
      <c r="C308" s="38"/>
      <c r="D308" s="224" t="s">
        <v>125</v>
      </c>
      <c r="E308" s="38"/>
      <c r="F308" s="225" t="s">
        <v>446</v>
      </c>
      <c r="G308" s="38"/>
      <c r="H308" s="38"/>
      <c r="I308" s="226"/>
      <c r="J308" s="38"/>
      <c r="K308" s="38"/>
      <c r="L308" s="42"/>
      <c r="M308" s="227"/>
      <c r="N308" s="228"/>
      <c r="O308" s="89"/>
      <c r="P308" s="89"/>
      <c r="Q308" s="89"/>
      <c r="R308" s="89"/>
      <c r="S308" s="89"/>
      <c r="T308" s="90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125</v>
      </c>
      <c r="AU308" s="15" t="s">
        <v>86</v>
      </c>
    </row>
    <row r="309" s="2" customFormat="1" ht="33" customHeight="1">
      <c r="A309" s="36"/>
      <c r="B309" s="37"/>
      <c r="C309" s="243" t="s">
        <v>447</v>
      </c>
      <c r="D309" s="243" t="s">
        <v>251</v>
      </c>
      <c r="E309" s="244" t="s">
        <v>448</v>
      </c>
      <c r="F309" s="245" t="s">
        <v>449</v>
      </c>
      <c r="G309" s="246" t="s">
        <v>122</v>
      </c>
      <c r="H309" s="247">
        <v>1</v>
      </c>
      <c r="I309" s="248"/>
      <c r="J309" s="249">
        <f>ROUND(I309*H309,2)</f>
        <v>0</v>
      </c>
      <c r="K309" s="250"/>
      <c r="L309" s="251"/>
      <c r="M309" s="252" t="s">
        <v>1</v>
      </c>
      <c r="N309" s="253" t="s">
        <v>44</v>
      </c>
      <c r="O309" s="89"/>
      <c r="P309" s="220">
        <f>O309*H309</f>
        <v>0</v>
      </c>
      <c r="Q309" s="220">
        <v>0</v>
      </c>
      <c r="R309" s="220">
        <f>Q309*H309</f>
        <v>0</v>
      </c>
      <c r="S309" s="220">
        <v>0</v>
      </c>
      <c r="T309" s="221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2" t="s">
        <v>169</v>
      </c>
      <c r="AT309" s="222" t="s">
        <v>251</v>
      </c>
      <c r="AU309" s="222" t="s">
        <v>86</v>
      </c>
      <c r="AY309" s="15" t="s">
        <v>117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5" t="s">
        <v>84</v>
      </c>
      <c r="BK309" s="223">
        <f>ROUND(I309*H309,2)</f>
        <v>0</v>
      </c>
      <c r="BL309" s="15" t="s">
        <v>123</v>
      </c>
      <c r="BM309" s="222" t="s">
        <v>450</v>
      </c>
    </row>
    <row r="310" s="2" customFormat="1">
      <c r="A310" s="36"/>
      <c r="B310" s="37"/>
      <c r="C310" s="38"/>
      <c r="D310" s="224" t="s">
        <v>125</v>
      </c>
      <c r="E310" s="38"/>
      <c r="F310" s="225" t="s">
        <v>449</v>
      </c>
      <c r="G310" s="38"/>
      <c r="H310" s="38"/>
      <c r="I310" s="226"/>
      <c r="J310" s="38"/>
      <c r="K310" s="38"/>
      <c r="L310" s="42"/>
      <c r="M310" s="227"/>
      <c r="N310" s="228"/>
      <c r="O310" s="89"/>
      <c r="P310" s="89"/>
      <c r="Q310" s="89"/>
      <c r="R310" s="89"/>
      <c r="S310" s="89"/>
      <c r="T310" s="90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125</v>
      </c>
      <c r="AU310" s="15" t="s">
        <v>86</v>
      </c>
    </row>
    <row r="311" s="2" customFormat="1" ht="21.75" customHeight="1">
      <c r="A311" s="36"/>
      <c r="B311" s="37"/>
      <c r="C311" s="243" t="s">
        <v>451</v>
      </c>
      <c r="D311" s="243" t="s">
        <v>251</v>
      </c>
      <c r="E311" s="244" t="s">
        <v>452</v>
      </c>
      <c r="F311" s="245" t="s">
        <v>453</v>
      </c>
      <c r="G311" s="246" t="s">
        <v>122</v>
      </c>
      <c r="H311" s="247">
        <v>2</v>
      </c>
      <c r="I311" s="248"/>
      <c r="J311" s="249">
        <f>ROUND(I311*H311,2)</f>
        <v>0</v>
      </c>
      <c r="K311" s="250"/>
      <c r="L311" s="251"/>
      <c r="M311" s="252" t="s">
        <v>1</v>
      </c>
      <c r="N311" s="253" t="s">
        <v>44</v>
      </c>
      <c r="O311" s="89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2" t="s">
        <v>169</v>
      </c>
      <c r="AT311" s="222" t="s">
        <v>251</v>
      </c>
      <c r="AU311" s="222" t="s">
        <v>86</v>
      </c>
      <c r="AY311" s="15" t="s">
        <v>117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5" t="s">
        <v>84</v>
      </c>
      <c r="BK311" s="223">
        <f>ROUND(I311*H311,2)</f>
        <v>0</v>
      </c>
      <c r="BL311" s="15" t="s">
        <v>123</v>
      </c>
      <c r="BM311" s="222" t="s">
        <v>454</v>
      </c>
    </row>
    <row r="312" s="2" customFormat="1">
      <c r="A312" s="36"/>
      <c r="B312" s="37"/>
      <c r="C312" s="38"/>
      <c r="D312" s="224" t="s">
        <v>125</v>
      </c>
      <c r="E312" s="38"/>
      <c r="F312" s="225" t="s">
        <v>453</v>
      </c>
      <c r="G312" s="38"/>
      <c r="H312" s="38"/>
      <c r="I312" s="226"/>
      <c r="J312" s="38"/>
      <c r="K312" s="38"/>
      <c r="L312" s="42"/>
      <c r="M312" s="227"/>
      <c r="N312" s="228"/>
      <c r="O312" s="89"/>
      <c r="P312" s="89"/>
      <c r="Q312" s="89"/>
      <c r="R312" s="89"/>
      <c r="S312" s="89"/>
      <c r="T312" s="90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125</v>
      </c>
      <c r="AU312" s="15" t="s">
        <v>86</v>
      </c>
    </row>
    <row r="313" s="2" customFormat="1" ht="37.8" customHeight="1">
      <c r="A313" s="36"/>
      <c r="B313" s="37"/>
      <c r="C313" s="243" t="s">
        <v>455</v>
      </c>
      <c r="D313" s="243" t="s">
        <v>251</v>
      </c>
      <c r="E313" s="244" t="s">
        <v>456</v>
      </c>
      <c r="F313" s="245" t="s">
        <v>457</v>
      </c>
      <c r="G313" s="246" t="s">
        <v>122</v>
      </c>
      <c r="H313" s="247">
        <v>52</v>
      </c>
      <c r="I313" s="248"/>
      <c r="J313" s="249">
        <f>ROUND(I313*H313,2)</f>
        <v>0</v>
      </c>
      <c r="K313" s="250"/>
      <c r="L313" s="251"/>
      <c r="M313" s="252" t="s">
        <v>1</v>
      </c>
      <c r="N313" s="253" t="s">
        <v>44</v>
      </c>
      <c r="O313" s="89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2" t="s">
        <v>169</v>
      </c>
      <c r="AT313" s="222" t="s">
        <v>251</v>
      </c>
      <c r="AU313" s="222" t="s">
        <v>86</v>
      </c>
      <c r="AY313" s="15" t="s">
        <v>117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5" t="s">
        <v>84</v>
      </c>
      <c r="BK313" s="223">
        <f>ROUND(I313*H313,2)</f>
        <v>0</v>
      </c>
      <c r="BL313" s="15" t="s">
        <v>123</v>
      </c>
      <c r="BM313" s="222" t="s">
        <v>458</v>
      </c>
    </row>
    <row r="314" s="2" customFormat="1">
      <c r="A314" s="36"/>
      <c r="B314" s="37"/>
      <c r="C314" s="38"/>
      <c r="D314" s="224" t="s">
        <v>125</v>
      </c>
      <c r="E314" s="38"/>
      <c r="F314" s="225" t="s">
        <v>457</v>
      </c>
      <c r="G314" s="38"/>
      <c r="H314" s="38"/>
      <c r="I314" s="226"/>
      <c r="J314" s="38"/>
      <c r="K314" s="38"/>
      <c r="L314" s="42"/>
      <c r="M314" s="227"/>
      <c r="N314" s="228"/>
      <c r="O314" s="89"/>
      <c r="P314" s="89"/>
      <c r="Q314" s="89"/>
      <c r="R314" s="89"/>
      <c r="S314" s="89"/>
      <c r="T314" s="90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125</v>
      </c>
      <c r="AU314" s="15" t="s">
        <v>86</v>
      </c>
    </row>
    <row r="315" s="12" customFormat="1" ht="22.8" customHeight="1">
      <c r="A315" s="12"/>
      <c r="B315" s="194"/>
      <c r="C315" s="195"/>
      <c r="D315" s="196" t="s">
        <v>78</v>
      </c>
      <c r="E315" s="208" t="s">
        <v>459</v>
      </c>
      <c r="F315" s="208" t="s">
        <v>460</v>
      </c>
      <c r="G315" s="195"/>
      <c r="H315" s="195"/>
      <c r="I315" s="198"/>
      <c r="J315" s="209">
        <f>BK315</f>
        <v>0</v>
      </c>
      <c r="K315" s="195"/>
      <c r="L315" s="200"/>
      <c r="M315" s="201"/>
      <c r="N315" s="202"/>
      <c r="O315" s="202"/>
      <c r="P315" s="203">
        <f>SUM(P316:P343)</f>
        <v>0</v>
      </c>
      <c r="Q315" s="202"/>
      <c r="R315" s="203">
        <f>SUM(R316:R343)</f>
        <v>0</v>
      </c>
      <c r="S315" s="202"/>
      <c r="T315" s="204">
        <f>SUM(T316:T343)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5" t="s">
        <v>84</v>
      </c>
      <c r="AT315" s="206" t="s">
        <v>78</v>
      </c>
      <c r="AU315" s="206" t="s">
        <v>84</v>
      </c>
      <c r="AY315" s="205" t="s">
        <v>117</v>
      </c>
      <c r="BK315" s="207">
        <f>SUM(BK316:BK343)</f>
        <v>0</v>
      </c>
    </row>
    <row r="316" s="2" customFormat="1" ht="21.75" customHeight="1">
      <c r="A316" s="36"/>
      <c r="B316" s="37"/>
      <c r="C316" s="210" t="s">
        <v>461</v>
      </c>
      <c r="D316" s="210" t="s">
        <v>119</v>
      </c>
      <c r="E316" s="211" t="s">
        <v>462</v>
      </c>
      <c r="F316" s="212" t="s">
        <v>463</v>
      </c>
      <c r="G316" s="213" t="s">
        <v>254</v>
      </c>
      <c r="H316" s="214">
        <v>18.489000000000001</v>
      </c>
      <c r="I316" s="215"/>
      <c r="J316" s="216">
        <f>ROUND(I316*H316,2)</f>
        <v>0</v>
      </c>
      <c r="K316" s="217"/>
      <c r="L316" s="42"/>
      <c r="M316" s="218" t="s">
        <v>1</v>
      </c>
      <c r="N316" s="219" t="s">
        <v>44</v>
      </c>
      <c r="O316" s="89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22" t="s">
        <v>123</v>
      </c>
      <c r="AT316" s="222" t="s">
        <v>119</v>
      </c>
      <c r="AU316" s="222" t="s">
        <v>86</v>
      </c>
      <c r="AY316" s="15" t="s">
        <v>117</v>
      </c>
      <c r="BE316" s="223">
        <f>IF(N316="základní",J316,0)</f>
        <v>0</v>
      </c>
      <c r="BF316" s="223">
        <f>IF(N316="snížená",J316,0)</f>
        <v>0</v>
      </c>
      <c r="BG316" s="223">
        <f>IF(N316="zákl. přenesená",J316,0)</f>
        <v>0</v>
      </c>
      <c r="BH316" s="223">
        <f>IF(N316="sníž. přenesená",J316,0)</f>
        <v>0</v>
      </c>
      <c r="BI316" s="223">
        <f>IF(N316="nulová",J316,0)</f>
        <v>0</v>
      </c>
      <c r="BJ316" s="15" t="s">
        <v>84</v>
      </c>
      <c r="BK316" s="223">
        <f>ROUND(I316*H316,2)</f>
        <v>0</v>
      </c>
      <c r="BL316" s="15" t="s">
        <v>123</v>
      </c>
      <c r="BM316" s="222" t="s">
        <v>464</v>
      </c>
    </row>
    <row r="317" s="2" customFormat="1">
      <c r="A317" s="36"/>
      <c r="B317" s="37"/>
      <c r="C317" s="38"/>
      <c r="D317" s="224" t="s">
        <v>125</v>
      </c>
      <c r="E317" s="38"/>
      <c r="F317" s="225" t="s">
        <v>465</v>
      </c>
      <c r="G317" s="38"/>
      <c r="H317" s="38"/>
      <c r="I317" s="226"/>
      <c r="J317" s="38"/>
      <c r="K317" s="38"/>
      <c r="L317" s="42"/>
      <c r="M317" s="227"/>
      <c r="N317" s="228"/>
      <c r="O317" s="89"/>
      <c r="P317" s="89"/>
      <c r="Q317" s="89"/>
      <c r="R317" s="89"/>
      <c r="S317" s="89"/>
      <c r="T317" s="90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125</v>
      </c>
      <c r="AU317" s="15" t="s">
        <v>86</v>
      </c>
    </row>
    <row r="318" s="2" customFormat="1">
      <c r="A318" s="36"/>
      <c r="B318" s="37"/>
      <c r="C318" s="38"/>
      <c r="D318" s="229" t="s">
        <v>127</v>
      </c>
      <c r="E318" s="38"/>
      <c r="F318" s="230" t="s">
        <v>466</v>
      </c>
      <c r="G318" s="38"/>
      <c r="H318" s="38"/>
      <c r="I318" s="226"/>
      <c r="J318" s="38"/>
      <c r="K318" s="38"/>
      <c r="L318" s="42"/>
      <c r="M318" s="227"/>
      <c r="N318" s="228"/>
      <c r="O318" s="89"/>
      <c r="P318" s="89"/>
      <c r="Q318" s="89"/>
      <c r="R318" s="89"/>
      <c r="S318" s="89"/>
      <c r="T318" s="90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127</v>
      </c>
      <c r="AU318" s="15" t="s">
        <v>86</v>
      </c>
    </row>
    <row r="319" s="2" customFormat="1">
      <c r="A319" s="36"/>
      <c r="B319" s="37"/>
      <c r="C319" s="38"/>
      <c r="D319" s="224" t="s">
        <v>175</v>
      </c>
      <c r="E319" s="38"/>
      <c r="F319" s="242" t="s">
        <v>467</v>
      </c>
      <c r="G319" s="38"/>
      <c r="H319" s="38"/>
      <c r="I319" s="226"/>
      <c r="J319" s="38"/>
      <c r="K319" s="38"/>
      <c r="L319" s="42"/>
      <c r="M319" s="227"/>
      <c r="N319" s="228"/>
      <c r="O319" s="89"/>
      <c r="P319" s="89"/>
      <c r="Q319" s="89"/>
      <c r="R319" s="89"/>
      <c r="S319" s="89"/>
      <c r="T319" s="90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175</v>
      </c>
      <c r="AU319" s="15" t="s">
        <v>86</v>
      </c>
    </row>
    <row r="320" s="13" customFormat="1">
      <c r="A320" s="13"/>
      <c r="B320" s="231"/>
      <c r="C320" s="232"/>
      <c r="D320" s="224" t="s">
        <v>153</v>
      </c>
      <c r="E320" s="233" t="s">
        <v>1</v>
      </c>
      <c r="F320" s="234" t="s">
        <v>468</v>
      </c>
      <c r="G320" s="232"/>
      <c r="H320" s="235">
        <v>18.489000000000001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153</v>
      </c>
      <c r="AU320" s="241" t="s">
        <v>86</v>
      </c>
      <c r="AV320" s="13" t="s">
        <v>86</v>
      </c>
      <c r="AW320" s="13" t="s">
        <v>35</v>
      </c>
      <c r="AX320" s="13" t="s">
        <v>79</v>
      </c>
      <c r="AY320" s="241" t="s">
        <v>117</v>
      </c>
    </row>
    <row r="321" s="2" customFormat="1" ht="24.15" customHeight="1">
      <c r="A321" s="36"/>
      <c r="B321" s="37"/>
      <c r="C321" s="210" t="s">
        <v>469</v>
      </c>
      <c r="D321" s="210" t="s">
        <v>119</v>
      </c>
      <c r="E321" s="211" t="s">
        <v>470</v>
      </c>
      <c r="F321" s="212" t="s">
        <v>471</v>
      </c>
      <c r="G321" s="213" t="s">
        <v>254</v>
      </c>
      <c r="H321" s="214">
        <v>166.40100000000001</v>
      </c>
      <c r="I321" s="215"/>
      <c r="J321" s="216">
        <f>ROUND(I321*H321,2)</f>
        <v>0</v>
      </c>
      <c r="K321" s="217"/>
      <c r="L321" s="42"/>
      <c r="M321" s="218" t="s">
        <v>1</v>
      </c>
      <c r="N321" s="219" t="s">
        <v>44</v>
      </c>
      <c r="O321" s="89"/>
      <c r="P321" s="220">
        <f>O321*H321</f>
        <v>0</v>
      </c>
      <c r="Q321" s="220">
        <v>0</v>
      </c>
      <c r="R321" s="220">
        <f>Q321*H321</f>
        <v>0</v>
      </c>
      <c r="S321" s="220">
        <v>0</v>
      </c>
      <c r="T321" s="221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2" t="s">
        <v>123</v>
      </c>
      <c r="AT321" s="222" t="s">
        <v>119</v>
      </c>
      <c r="AU321" s="222" t="s">
        <v>86</v>
      </c>
      <c r="AY321" s="15" t="s">
        <v>117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5" t="s">
        <v>84</v>
      </c>
      <c r="BK321" s="223">
        <f>ROUND(I321*H321,2)</f>
        <v>0</v>
      </c>
      <c r="BL321" s="15" t="s">
        <v>123</v>
      </c>
      <c r="BM321" s="222" t="s">
        <v>472</v>
      </c>
    </row>
    <row r="322" s="2" customFormat="1">
      <c r="A322" s="36"/>
      <c r="B322" s="37"/>
      <c r="C322" s="38"/>
      <c r="D322" s="224" t="s">
        <v>125</v>
      </c>
      <c r="E322" s="38"/>
      <c r="F322" s="225" t="s">
        <v>473</v>
      </c>
      <c r="G322" s="38"/>
      <c r="H322" s="38"/>
      <c r="I322" s="226"/>
      <c r="J322" s="38"/>
      <c r="K322" s="38"/>
      <c r="L322" s="42"/>
      <c r="M322" s="227"/>
      <c r="N322" s="228"/>
      <c r="O322" s="89"/>
      <c r="P322" s="89"/>
      <c r="Q322" s="89"/>
      <c r="R322" s="89"/>
      <c r="S322" s="89"/>
      <c r="T322" s="90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125</v>
      </c>
      <c r="AU322" s="15" t="s">
        <v>86</v>
      </c>
    </row>
    <row r="323" s="2" customFormat="1">
      <c r="A323" s="36"/>
      <c r="B323" s="37"/>
      <c r="C323" s="38"/>
      <c r="D323" s="229" t="s">
        <v>127</v>
      </c>
      <c r="E323" s="38"/>
      <c r="F323" s="230" t="s">
        <v>474</v>
      </c>
      <c r="G323" s="38"/>
      <c r="H323" s="38"/>
      <c r="I323" s="226"/>
      <c r="J323" s="38"/>
      <c r="K323" s="38"/>
      <c r="L323" s="42"/>
      <c r="M323" s="227"/>
      <c r="N323" s="228"/>
      <c r="O323" s="89"/>
      <c r="P323" s="89"/>
      <c r="Q323" s="89"/>
      <c r="R323" s="89"/>
      <c r="S323" s="89"/>
      <c r="T323" s="90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127</v>
      </c>
      <c r="AU323" s="15" t="s">
        <v>86</v>
      </c>
    </row>
    <row r="324" s="2" customFormat="1">
      <c r="A324" s="36"/>
      <c r="B324" s="37"/>
      <c r="C324" s="38"/>
      <c r="D324" s="224" t="s">
        <v>175</v>
      </c>
      <c r="E324" s="38"/>
      <c r="F324" s="242" t="s">
        <v>467</v>
      </c>
      <c r="G324" s="38"/>
      <c r="H324" s="38"/>
      <c r="I324" s="226"/>
      <c r="J324" s="38"/>
      <c r="K324" s="38"/>
      <c r="L324" s="42"/>
      <c r="M324" s="227"/>
      <c r="N324" s="228"/>
      <c r="O324" s="89"/>
      <c r="P324" s="89"/>
      <c r="Q324" s="89"/>
      <c r="R324" s="89"/>
      <c r="S324" s="89"/>
      <c r="T324" s="90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5" t="s">
        <v>175</v>
      </c>
      <c r="AU324" s="15" t="s">
        <v>86</v>
      </c>
    </row>
    <row r="325" s="13" customFormat="1">
      <c r="A325" s="13"/>
      <c r="B325" s="231"/>
      <c r="C325" s="232"/>
      <c r="D325" s="224" t="s">
        <v>153</v>
      </c>
      <c r="E325" s="232"/>
      <c r="F325" s="234" t="s">
        <v>475</v>
      </c>
      <c r="G325" s="232"/>
      <c r="H325" s="235">
        <v>166.40100000000001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153</v>
      </c>
      <c r="AU325" s="241" t="s">
        <v>86</v>
      </c>
      <c r="AV325" s="13" t="s">
        <v>86</v>
      </c>
      <c r="AW325" s="13" t="s">
        <v>4</v>
      </c>
      <c r="AX325" s="13" t="s">
        <v>84</v>
      </c>
      <c r="AY325" s="241" t="s">
        <v>117</v>
      </c>
    </row>
    <row r="326" s="2" customFormat="1" ht="21.75" customHeight="1">
      <c r="A326" s="36"/>
      <c r="B326" s="37"/>
      <c r="C326" s="210" t="s">
        <v>476</v>
      </c>
      <c r="D326" s="210" t="s">
        <v>119</v>
      </c>
      <c r="E326" s="211" t="s">
        <v>477</v>
      </c>
      <c r="F326" s="212" t="s">
        <v>478</v>
      </c>
      <c r="G326" s="213" t="s">
        <v>254</v>
      </c>
      <c r="H326" s="214">
        <v>6.8150000000000004</v>
      </c>
      <c r="I326" s="215"/>
      <c r="J326" s="216">
        <f>ROUND(I326*H326,2)</f>
        <v>0</v>
      </c>
      <c r="K326" s="217"/>
      <c r="L326" s="42"/>
      <c r="M326" s="218" t="s">
        <v>1</v>
      </c>
      <c r="N326" s="219" t="s">
        <v>44</v>
      </c>
      <c r="O326" s="89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22" t="s">
        <v>123</v>
      </c>
      <c r="AT326" s="222" t="s">
        <v>119</v>
      </c>
      <c r="AU326" s="222" t="s">
        <v>86</v>
      </c>
      <c r="AY326" s="15" t="s">
        <v>117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5" t="s">
        <v>84</v>
      </c>
      <c r="BK326" s="223">
        <f>ROUND(I326*H326,2)</f>
        <v>0</v>
      </c>
      <c r="BL326" s="15" t="s">
        <v>123</v>
      </c>
      <c r="BM326" s="222" t="s">
        <v>479</v>
      </c>
    </row>
    <row r="327" s="2" customFormat="1">
      <c r="A327" s="36"/>
      <c r="B327" s="37"/>
      <c r="C327" s="38"/>
      <c r="D327" s="224" t="s">
        <v>125</v>
      </c>
      <c r="E327" s="38"/>
      <c r="F327" s="225" t="s">
        <v>480</v>
      </c>
      <c r="G327" s="38"/>
      <c r="H327" s="38"/>
      <c r="I327" s="226"/>
      <c r="J327" s="38"/>
      <c r="K327" s="38"/>
      <c r="L327" s="42"/>
      <c r="M327" s="227"/>
      <c r="N327" s="228"/>
      <c r="O327" s="89"/>
      <c r="P327" s="89"/>
      <c r="Q327" s="89"/>
      <c r="R327" s="89"/>
      <c r="S327" s="89"/>
      <c r="T327" s="90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125</v>
      </c>
      <c r="AU327" s="15" t="s">
        <v>86</v>
      </c>
    </row>
    <row r="328" s="2" customFormat="1">
      <c r="A328" s="36"/>
      <c r="B328" s="37"/>
      <c r="C328" s="38"/>
      <c r="D328" s="229" t="s">
        <v>127</v>
      </c>
      <c r="E328" s="38"/>
      <c r="F328" s="230" t="s">
        <v>481</v>
      </c>
      <c r="G328" s="38"/>
      <c r="H328" s="38"/>
      <c r="I328" s="226"/>
      <c r="J328" s="38"/>
      <c r="K328" s="38"/>
      <c r="L328" s="42"/>
      <c r="M328" s="227"/>
      <c r="N328" s="228"/>
      <c r="O328" s="89"/>
      <c r="P328" s="89"/>
      <c r="Q328" s="89"/>
      <c r="R328" s="89"/>
      <c r="S328" s="89"/>
      <c r="T328" s="90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5" t="s">
        <v>127</v>
      </c>
      <c r="AU328" s="15" t="s">
        <v>86</v>
      </c>
    </row>
    <row r="329" s="2" customFormat="1">
      <c r="A329" s="36"/>
      <c r="B329" s="37"/>
      <c r="C329" s="38"/>
      <c r="D329" s="224" t="s">
        <v>175</v>
      </c>
      <c r="E329" s="38"/>
      <c r="F329" s="242" t="s">
        <v>467</v>
      </c>
      <c r="G329" s="38"/>
      <c r="H329" s="38"/>
      <c r="I329" s="226"/>
      <c r="J329" s="38"/>
      <c r="K329" s="38"/>
      <c r="L329" s="42"/>
      <c r="M329" s="227"/>
      <c r="N329" s="228"/>
      <c r="O329" s="89"/>
      <c r="P329" s="89"/>
      <c r="Q329" s="89"/>
      <c r="R329" s="89"/>
      <c r="S329" s="89"/>
      <c r="T329" s="90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175</v>
      </c>
      <c r="AU329" s="15" t="s">
        <v>86</v>
      </c>
    </row>
    <row r="330" s="13" customFormat="1">
      <c r="A330" s="13"/>
      <c r="B330" s="231"/>
      <c r="C330" s="232"/>
      <c r="D330" s="224" t="s">
        <v>153</v>
      </c>
      <c r="E330" s="233" t="s">
        <v>1</v>
      </c>
      <c r="F330" s="234" t="s">
        <v>482</v>
      </c>
      <c r="G330" s="232"/>
      <c r="H330" s="235">
        <v>6.8150000000000004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153</v>
      </c>
      <c r="AU330" s="241" t="s">
        <v>86</v>
      </c>
      <c r="AV330" s="13" t="s">
        <v>86</v>
      </c>
      <c r="AW330" s="13" t="s">
        <v>35</v>
      </c>
      <c r="AX330" s="13" t="s">
        <v>79</v>
      </c>
      <c r="AY330" s="241" t="s">
        <v>117</v>
      </c>
    </row>
    <row r="331" s="2" customFormat="1" ht="24.15" customHeight="1">
      <c r="A331" s="36"/>
      <c r="B331" s="37"/>
      <c r="C331" s="210" t="s">
        <v>483</v>
      </c>
      <c r="D331" s="210" t="s">
        <v>119</v>
      </c>
      <c r="E331" s="211" t="s">
        <v>484</v>
      </c>
      <c r="F331" s="212" t="s">
        <v>485</v>
      </c>
      <c r="G331" s="213" t="s">
        <v>254</v>
      </c>
      <c r="H331" s="214">
        <v>61.335000000000001</v>
      </c>
      <c r="I331" s="215"/>
      <c r="J331" s="216">
        <f>ROUND(I331*H331,2)</f>
        <v>0</v>
      </c>
      <c r="K331" s="217"/>
      <c r="L331" s="42"/>
      <c r="M331" s="218" t="s">
        <v>1</v>
      </c>
      <c r="N331" s="219" t="s">
        <v>44</v>
      </c>
      <c r="O331" s="89"/>
      <c r="P331" s="220">
        <f>O331*H331</f>
        <v>0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22" t="s">
        <v>123</v>
      </c>
      <c r="AT331" s="222" t="s">
        <v>119</v>
      </c>
      <c r="AU331" s="222" t="s">
        <v>86</v>
      </c>
      <c r="AY331" s="15" t="s">
        <v>117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5" t="s">
        <v>84</v>
      </c>
      <c r="BK331" s="223">
        <f>ROUND(I331*H331,2)</f>
        <v>0</v>
      </c>
      <c r="BL331" s="15" t="s">
        <v>123</v>
      </c>
      <c r="BM331" s="222" t="s">
        <v>486</v>
      </c>
    </row>
    <row r="332" s="2" customFormat="1">
      <c r="A332" s="36"/>
      <c r="B332" s="37"/>
      <c r="C332" s="38"/>
      <c r="D332" s="224" t="s">
        <v>125</v>
      </c>
      <c r="E332" s="38"/>
      <c r="F332" s="225" t="s">
        <v>473</v>
      </c>
      <c r="G332" s="38"/>
      <c r="H332" s="38"/>
      <c r="I332" s="226"/>
      <c r="J332" s="38"/>
      <c r="K332" s="38"/>
      <c r="L332" s="42"/>
      <c r="M332" s="227"/>
      <c r="N332" s="228"/>
      <c r="O332" s="89"/>
      <c r="P332" s="89"/>
      <c r="Q332" s="89"/>
      <c r="R332" s="89"/>
      <c r="S332" s="89"/>
      <c r="T332" s="90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5" t="s">
        <v>125</v>
      </c>
      <c r="AU332" s="15" t="s">
        <v>86</v>
      </c>
    </row>
    <row r="333" s="2" customFormat="1">
      <c r="A333" s="36"/>
      <c r="B333" s="37"/>
      <c r="C333" s="38"/>
      <c r="D333" s="229" t="s">
        <v>127</v>
      </c>
      <c r="E333" s="38"/>
      <c r="F333" s="230" t="s">
        <v>487</v>
      </c>
      <c r="G333" s="38"/>
      <c r="H333" s="38"/>
      <c r="I333" s="226"/>
      <c r="J333" s="38"/>
      <c r="K333" s="38"/>
      <c r="L333" s="42"/>
      <c r="M333" s="227"/>
      <c r="N333" s="228"/>
      <c r="O333" s="89"/>
      <c r="P333" s="89"/>
      <c r="Q333" s="89"/>
      <c r="R333" s="89"/>
      <c r="S333" s="89"/>
      <c r="T333" s="90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127</v>
      </c>
      <c r="AU333" s="15" t="s">
        <v>86</v>
      </c>
    </row>
    <row r="334" s="2" customFormat="1">
      <c r="A334" s="36"/>
      <c r="B334" s="37"/>
      <c r="C334" s="38"/>
      <c r="D334" s="224" t="s">
        <v>175</v>
      </c>
      <c r="E334" s="38"/>
      <c r="F334" s="242" t="s">
        <v>467</v>
      </c>
      <c r="G334" s="38"/>
      <c r="H334" s="38"/>
      <c r="I334" s="226"/>
      <c r="J334" s="38"/>
      <c r="K334" s="38"/>
      <c r="L334" s="42"/>
      <c r="M334" s="227"/>
      <c r="N334" s="228"/>
      <c r="O334" s="89"/>
      <c r="P334" s="89"/>
      <c r="Q334" s="89"/>
      <c r="R334" s="89"/>
      <c r="S334" s="89"/>
      <c r="T334" s="90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5" t="s">
        <v>175</v>
      </c>
      <c r="AU334" s="15" t="s">
        <v>86</v>
      </c>
    </row>
    <row r="335" s="13" customFormat="1">
      <c r="A335" s="13"/>
      <c r="B335" s="231"/>
      <c r="C335" s="232"/>
      <c r="D335" s="224" t="s">
        <v>153</v>
      </c>
      <c r="E335" s="232"/>
      <c r="F335" s="234" t="s">
        <v>488</v>
      </c>
      <c r="G335" s="232"/>
      <c r="H335" s="235">
        <v>61.335000000000001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153</v>
      </c>
      <c r="AU335" s="241" t="s">
        <v>86</v>
      </c>
      <c r="AV335" s="13" t="s">
        <v>86</v>
      </c>
      <c r="AW335" s="13" t="s">
        <v>4</v>
      </c>
      <c r="AX335" s="13" t="s">
        <v>84</v>
      </c>
      <c r="AY335" s="241" t="s">
        <v>117</v>
      </c>
    </row>
    <row r="336" s="2" customFormat="1" ht="44.25" customHeight="1">
      <c r="A336" s="36"/>
      <c r="B336" s="37"/>
      <c r="C336" s="210" t="s">
        <v>489</v>
      </c>
      <c r="D336" s="210" t="s">
        <v>119</v>
      </c>
      <c r="E336" s="211" t="s">
        <v>490</v>
      </c>
      <c r="F336" s="212" t="s">
        <v>290</v>
      </c>
      <c r="G336" s="213" t="s">
        <v>254</v>
      </c>
      <c r="H336" s="214">
        <v>6.8150000000000004</v>
      </c>
      <c r="I336" s="215"/>
      <c r="J336" s="216">
        <f>ROUND(I336*H336,2)</f>
        <v>0</v>
      </c>
      <c r="K336" s="217"/>
      <c r="L336" s="42"/>
      <c r="M336" s="218" t="s">
        <v>1</v>
      </c>
      <c r="N336" s="219" t="s">
        <v>44</v>
      </c>
      <c r="O336" s="89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22" t="s">
        <v>123</v>
      </c>
      <c r="AT336" s="222" t="s">
        <v>119</v>
      </c>
      <c r="AU336" s="222" t="s">
        <v>86</v>
      </c>
      <c r="AY336" s="15" t="s">
        <v>117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5" t="s">
        <v>84</v>
      </c>
      <c r="BK336" s="223">
        <f>ROUND(I336*H336,2)</f>
        <v>0</v>
      </c>
      <c r="BL336" s="15" t="s">
        <v>123</v>
      </c>
      <c r="BM336" s="222" t="s">
        <v>491</v>
      </c>
    </row>
    <row r="337" s="2" customFormat="1">
      <c r="A337" s="36"/>
      <c r="B337" s="37"/>
      <c r="C337" s="38"/>
      <c r="D337" s="224" t="s">
        <v>125</v>
      </c>
      <c r="E337" s="38"/>
      <c r="F337" s="225" t="s">
        <v>290</v>
      </c>
      <c r="G337" s="38"/>
      <c r="H337" s="38"/>
      <c r="I337" s="226"/>
      <c r="J337" s="38"/>
      <c r="K337" s="38"/>
      <c r="L337" s="42"/>
      <c r="M337" s="227"/>
      <c r="N337" s="228"/>
      <c r="O337" s="89"/>
      <c r="P337" s="89"/>
      <c r="Q337" s="89"/>
      <c r="R337" s="89"/>
      <c r="S337" s="89"/>
      <c r="T337" s="90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125</v>
      </c>
      <c r="AU337" s="15" t="s">
        <v>86</v>
      </c>
    </row>
    <row r="338" s="2" customFormat="1">
      <c r="A338" s="36"/>
      <c r="B338" s="37"/>
      <c r="C338" s="38"/>
      <c r="D338" s="229" t="s">
        <v>127</v>
      </c>
      <c r="E338" s="38"/>
      <c r="F338" s="230" t="s">
        <v>492</v>
      </c>
      <c r="G338" s="38"/>
      <c r="H338" s="38"/>
      <c r="I338" s="226"/>
      <c r="J338" s="38"/>
      <c r="K338" s="38"/>
      <c r="L338" s="42"/>
      <c r="M338" s="227"/>
      <c r="N338" s="228"/>
      <c r="O338" s="89"/>
      <c r="P338" s="89"/>
      <c r="Q338" s="89"/>
      <c r="R338" s="89"/>
      <c r="S338" s="89"/>
      <c r="T338" s="90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5" t="s">
        <v>127</v>
      </c>
      <c r="AU338" s="15" t="s">
        <v>86</v>
      </c>
    </row>
    <row r="339" s="13" customFormat="1">
      <c r="A339" s="13"/>
      <c r="B339" s="231"/>
      <c r="C339" s="232"/>
      <c r="D339" s="224" t="s">
        <v>153</v>
      </c>
      <c r="E339" s="233" t="s">
        <v>1</v>
      </c>
      <c r="F339" s="234" t="s">
        <v>482</v>
      </c>
      <c r="G339" s="232"/>
      <c r="H339" s="235">
        <v>6.8150000000000004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153</v>
      </c>
      <c r="AU339" s="241" t="s">
        <v>86</v>
      </c>
      <c r="AV339" s="13" t="s">
        <v>86</v>
      </c>
      <c r="AW339" s="13" t="s">
        <v>35</v>
      </c>
      <c r="AX339" s="13" t="s">
        <v>79</v>
      </c>
      <c r="AY339" s="241" t="s">
        <v>117</v>
      </c>
    </row>
    <row r="340" s="2" customFormat="1" ht="44.25" customHeight="1">
      <c r="A340" s="36"/>
      <c r="B340" s="37"/>
      <c r="C340" s="210" t="s">
        <v>493</v>
      </c>
      <c r="D340" s="210" t="s">
        <v>119</v>
      </c>
      <c r="E340" s="211" t="s">
        <v>494</v>
      </c>
      <c r="F340" s="212" t="s">
        <v>495</v>
      </c>
      <c r="G340" s="213" t="s">
        <v>254</v>
      </c>
      <c r="H340" s="214">
        <v>18.489000000000001</v>
      </c>
      <c r="I340" s="215"/>
      <c r="J340" s="216">
        <f>ROUND(I340*H340,2)</f>
        <v>0</v>
      </c>
      <c r="K340" s="217"/>
      <c r="L340" s="42"/>
      <c r="M340" s="218" t="s">
        <v>1</v>
      </c>
      <c r="N340" s="219" t="s">
        <v>44</v>
      </c>
      <c r="O340" s="89"/>
      <c r="P340" s="220">
        <f>O340*H340</f>
        <v>0</v>
      </c>
      <c r="Q340" s="220">
        <v>0</v>
      </c>
      <c r="R340" s="220">
        <f>Q340*H340</f>
        <v>0</v>
      </c>
      <c r="S340" s="220">
        <v>0</v>
      </c>
      <c r="T340" s="221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22" t="s">
        <v>123</v>
      </c>
      <c r="AT340" s="222" t="s">
        <v>119</v>
      </c>
      <c r="AU340" s="222" t="s">
        <v>86</v>
      </c>
      <c r="AY340" s="15" t="s">
        <v>117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5" t="s">
        <v>84</v>
      </c>
      <c r="BK340" s="223">
        <f>ROUND(I340*H340,2)</f>
        <v>0</v>
      </c>
      <c r="BL340" s="15" t="s">
        <v>123</v>
      </c>
      <c r="BM340" s="222" t="s">
        <v>496</v>
      </c>
    </row>
    <row r="341" s="2" customFormat="1">
      <c r="A341" s="36"/>
      <c r="B341" s="37"/>
      <c r="C341" s="38"/>
      <c r="D341" s="224" t="s">
        <v>125</v>
      </c>
      <c r="E341" s="38"/>
      <c r="F341" s="225" t="s">
        <v>495</v>
      </c>
      <c r="G341" s="38"/>
      <c r="H341" s="38"/>
      <c r="I341" s="226"/>
      <c r="J341" s="38"/>
      <c r="K341" s="38"/>
      <c r="L341" s="42"/>
      <c r="M341" s="227"/>
      <c r="N341" s="228"/>
      <c r="O341" s="89"/>
      <c r="P341" s="89"/>
      <c r="Q341" s="89"/>
      <c r="R341" s="89"/>
      <c r="S341" s="89"/>
      <c r="T341" s="90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125</v>
      </c>
      <c r="AU341" s="15" t="s">
        <v>86</v>
      </c>
    </row>
    <row r="342" s="2" customFormat="1">
      <c r="A342" s="36"/>
      <c r="B342" s="37"/>
      <c r="C342" s="38"/>
      <c r="D342" s="229" t="s">
        <v>127</v>
      </c>
      <c r="E342" s="38"/>
      <c r="F342" s="230" t="s">
        <v>497</v>
      </c>
      <c r="G342" s="38"/>
      <c r="H342" s="38"/>
      <c r="I342" s="226"/>
      <c r="J342" s="38"/>
      <c r="K342" s="38"/>
      <c r="L342" s="42"/>
      <c r="M342" s="227"/>
      <c r="N342" s="228"/>
      <c r="O342" s="89"/>
      <c r="P342" s="89"/>
      <c r="Q342" s="89"/>
      <c r="R342" s="89"/>
      <c r="S342" s="89"/>
      <c r="T342" s="90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127</v>
      </c>
      <c r="AU342" s="15" t="s">
        <v>86</v>
      </c>
    </row>
    <row r="343" s="13" customFormat="1">
      <c r="A343" s="13"/>
      <c r="B343" s="231"/>
      <c r="C343" s="232"/>
      <c r="D343" s="224" t="s">
        <v>153</v>
      </c>
      <c r="E343" s="233" t="s">
        <v>1</v>
      </c>
      <c r="F343" s="234" t="s">
        <v>468</v>
      </c>
      <c r="G343" s="232"/>
      <c r="H343" s="235">
        <v>18.489000000000001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153</v>
      </c>
      <c r="AU343" s="241" t="s">
        <v>86</v>
      </c>
      <c r="AV343" s="13" t="s">
        <v>86</v>
      </c>
      <c r="AW343" s="13" t="s">
        <v>35</v>
      </c>
      <c r="AX343" s="13" t="s">
        <v>79</v>
      </c>
      <c r="AY343" s="241" t="s">
        <v>117</v>
      </c>
    </row>
    <row r="344" s="12" customFormat="1" ht="22.8" customHeight="1">
      <c r="A344" s="12"/>
      <c r="B344" s="194"/>
      <c r="C344" s="195"/>
      <c r="D344" s="196" t="s">
        <v>78</v>
      </c>
      <c r="E344" s="208" t="s">
        <v>498</v>
      </c>
      <c r="F344" s="208" t="s">
        <v>499</v>
      </c>
      <c r="G344" s="195"/>
      <c r="H344" s="195"/>
      <c r="I344" s="198"/>
      <c r="J344" s="209">
        <f>BK344</f>
        <v>0</v>
      </c>
      <c r="K344" s="195"/>
      <c r="L344" s="200"/>
      <c r="M344" s="201"/>
      <c r="N344" s="202"/>
      <c r="O344" s="202"/>
      <c r="P344" s="203">
        <f>SUM(P345:P355)</f>
        <v>0</v>
      </c>
      <c r="Q344" s="202"/>
      <c r="R344" s="203">
        <f>SUM(R345:R355)</f>
        <v>0</v>
      </c>
      <c r="S344" s="202"/>
      <c r="T344" s="204">
        <f>SUM(T345:T355)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5" t="s">
        <v>84</v>
      </c>
      <c r="AT344" s="206" t="s">
        <v>78</v>
      </c>
      <c r="AU344" s="206" t="s">
        <v>84</v>
      </c>
      <c r="AY344" s="205" t="s">
        <v>117</v>
      </c>
      <c r="BK344" s="207">
        <f>SUM(BK345:BK355)</f>
        <v>0</v>
      </c>
    </row>
    <row r="345" s="2" customFormat="1" ht="33" customHeight="1">
      <c r="A345" s="36"/>
      <c r="B345" s="37"/>
      <c r="C345" s="210" t="s">
        <v>500</v>
      </c>
      <c r="D345" s="210" t="s">
        <v>119</v>
      </c>
      <c r="E345" s="211" t="s">
        <v>501</v>
      </c>
      <c r="F345" s="212" t="s">
        <v>502</v>
      </c>
      <c r="G345" s="213" t="s">
        <v>254</v>
      </c>
      <c r="H345" s="214">
        <v>34.326999999999998</v>
      </c>
      <c r="I345" s="215"/>
      <c r="J345" s="216">
        <f>ROUND(I345*H345,2)</f>
        <v>0</v>
      </c>
      <c r="K345" s="217"/>
      <c r="L345" s="42"/>
      <c r="M345" s="218" t="s">
        <v>1</v>
      </c>
      <c r="N345" s="219" t="s">
        <v>44</v>
      </c>
      <c r="O345" s="89"/>
      <c r="P345" s="220">
        <f>O345*H345</f>
        <v>0</v>
      </c>
      <c r="Q345" s="220">
        <v>0</v>
      </c>
      <c r="R345" s="220">
        <f>Q345*H345</f>
        <v>0</v>
      </c>
      <c r="S345" s="220">
        <v>0</v>
      </c>
      <c r="T345" s="221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22" t="s">
        <v>123</v>
      </c>
      <c r="AT345" s="222" t="s">
        <v>119</v>
      </c>
      <c r="AU345" s="222" t="s">
        <v>86</v>
      </c>
      <c r="AY345" s="15" t="s">
        <v>117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5" t="s">
        <v>84</v>
      </c>
      <c r="BK345" s="223">
        <f>ROUND(I345*H345,2)</f>
        <v>0</v>
      </c>
      <c r="BL345" s="15" t="s">
        <v>123</v>
      </c>
      <c r="BM345" s="222" t="s">
        <v>503</v>
      </c>
    </row>
    <row r="346" s="2" customFormat="1">
      <c r="A346" s="36"/>
      <c r="B346" s="37"/>
      <c r="C346" s="38"/>
      <c r="D346" s="224" t="s">
        <v>125</v>
      </c>
      <c r="E346" s="38"/>
      <c r="F346" s="225" t="s">
        <v>504</v>
      </c>
      <c r="G346" s="38"/>
      <c r="H346" s="38"/>
      <c r="I346" s="226"/>
      <c r="J346" s="38"/>
      <c r="K346" s="38"/>
      <c r="L346" s="42"/>
      <c r="M346" s="227"/>
      <c r="N346" s="228"/>
      <c r="O346" s="89"/>
      <c r="P346" s="89"/>
      <c r="Q346" s="89"/>
      <c r="R346" s="89"/>
      <c r="S346" s="89"/>
      <c r="T346" s="90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5" t="s">
        <v>125</v>
      </c>
      <c r="AU346" s="15" t="s">
        <v>86</v>
      </c>
    </row>
    <row r="347" s="2" customFormat="1">
      <c r="A347" s="36"/>
      <c r="B347" s="37"/>
      <c r="C347" s="38"/>
      <c r="D347" s="229" t="s">
        <v>127</v>
      </c>
      <c r="E347" s="38"/>
      <c r="F347" s="230" t="s">
        <v>505</v>
      </c>
      <c r="G347" s="38"/>
      <c r="H347" s="38"/>
      <c r="I347" s="226"/>
      <c r="J347" s="38"/>
      <c r="K347" s="38"/>
      <c r="L347" s="42"/>
      <c r="M347" s="227"/>
      <c r="N347" s="228"/>
      <c r="O347" s="89"/>
      <c r="P347" s="89"/>
      <c r="Q347" s="89"/>
      <c r="R347" s="89"/>
      <c r="S347" s="89"/>
      <c r="T347" s="90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127</v>
      </c>
      <c r="AU347" s="15" t="s">
        <v>86</v>
      </c>
    </row>
    <row r="348" s="2" customFormat="1">
      <c r="A348" s="36"/>
      <c r="B348" s="37"/>
      <c r="C348" s="38"/>
      <c r="D348" s="224" t="s">
        <v>175</v>
      </c>
      <c r="E348" s="38"/>
      <c r="F348" s="242" t="s">
        <v>506</v>
      </c>
      <c r="G348" s="38"/>
      <c r="H348" s="38"/>
      <c r="I348" s="226"/>
      <c r="J348" s="38"/>
      <c r="K348" s="38"/>
      <c r="L348" s="42"/>
      <c r="M348" s="227"/>
      <c r="N348" s="228"/>
      <c r="O348" s="89"/>
      <c r="P348" s="89"/>
      <c r="Q348" s="89"/>
      <c r="R348" s="89"/>
      <c r="S348" s="89"/>
      <c r="T348" s="90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5" t="s">
        <v>175</v>
      </c>
      <c r="AU348" s="15" t="s">
        <v>86</v>
      </c>
    </row>
    <row r="349" s="2" customFormat="1" ht="24.15" customHeight="1">
      <c r="A349" s="36"/>
      <c r="B349" s="37"/>
      <c r="C349" s="210" t="s">
        <v>507</v>
      </c>
      <c r="D349" s="210" t="s">
        <v>119</v>
      </c>
      <c r="E349" s="211" t="s">
        <v>508</v>
      </c>
      <c r="F349" s="212" t="s">
        <v>509</v>
      </c>
      <c r="G349" s="213" t="s">
        <v>254</v>
      </c>
      <c r="H349" s="214">
        <v>1.1930000000000001</v>
      </c>
      <c r="I349" s="215"/>
      <c r="J349" s="216">
        <f>ROUND(I349*H349,2)</f>
        <v>0</v>
      </c>
      <c r="K349" s="217"/>
      <c r="L349" s="42"/>
      <c r="M349" s="218" t="s">
        <v>1</v>
      </c>
      <c r="N349" s="219" t="s">
        <v>44</v>
      </c>
      <c r="O349" s="89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22" t="s">
        <v>123</v>
      </c>
      <c r="AT349" s="222" t="s">
        <v>119</v>
      </c>
      <c r="AU349" s="222" t="s">
        <v>86</v>
      </c>
      <c r="AY349" s="15" t="s">
        <v>117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5" t="s">
        <v>84</v>
      </c>
      <c r="BK349" s="223">
        <f>ROUND(I349*H349,2)</f>
        <v>0</v>
      </c>
      <c r="BL349" s="15" t="s">
        <v>123</v>
      </c>
      <c r="BM349" s="222" t="s">
        <v>510</v>
      </c>
    </row>
    <row r="350" s="2" customFormat="1">
      <c r="A350" s="36"/>
      <c r="B350" s="37"/>
      <c r="C350" s="38"/>
      <c r="D350" s="224" t="s">
        <v>125</v>
      </c>
      <c r="E350" s="38"/>
      <c r="F350" s="225" t="s">
        <v>511</v>
      </c>
      <c r="G350" s="38"/>
      <c r="H350" s="38"/>
      <c r="I350" s="226"/>
      <c r="J350" s="38"/>
      <c r="K350" s="38"/>
      <c r="L350" s="42"/>
      <c r="M350" s="227"/>
      <c r="N350" s="228"/>
      <c r="O350" s="89"/>
      <c r="P350" s="89"/>
      <c r="Q350" s="89"/>
      <c r="R350" s="89"/>
      <c r="S350" s="89"/>
      <c r="T350" s="90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5" t="s">
        <v>125</v>
      </c>
      <c r="AU350" s="15" t="s">
        <v>86</v>
      </c>
    </row>
    <row r="351" s="2" customFormat="1">
      <c r="A351" s="36"/>
      <c r="B351" s="37"/>
      <c r="C351" s="38"/>
      <c r="D351" s="229" t="s">
        <v>127</v>
      </c>
      <c r="E351" s="38"/>
      <c r="F351" s="230" t="s">
        <v>512</v>
      </c>
      <c r="G351" s="38"/>
      <c r="H351" s="38"/>
      <c r="I351" s="226"/>
      <c r="J351" s="38"/>
      <c r="K351" s="38"/>
      <c r="L351" s="42"/>
      <c r="M351" s="227"/>
      <c r="N351" s="228"/>
      <c r="O351" s="89"/>
      <c r="P351" s="89"/>
      <c r="Q351" s="89"/>
      <c r="R351" s="89"/>
      <c r="S351" s="89"/>
      <c r="T351" s="90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127</v>
      </c>
      <c r="AU351" s="15" t="s">
        <v>86</v>
      </c>
    </row>
    <row r="352" s="2" customFormat="1">
      <c r="A352" s="36"/>
      <c r="B352" s="37"/>
      <c r="C352" s="38"/>
      <c r="D352" s="224" t="s">
        <v>175</v>
      </c>
      <c r="E352" s="38"/>
      <c r="F352" s="242" t="s">
        <v>513</v>
      </c>
      <c r="G352" s="38"/>
      <c r="H352" s="38"/>
      <c r="I352" s="226"/>
      <c r="J352" s="38"/>
      <c r="K352" s="38"/>
      <c r="L352" s="42"/>
      <c r="M352" s="227"/>
      <c r="N352" s="228"/>
      <c r="O352" s="89"/>
      <c r="P352" s="89"/>
      <c r="Q352" s="89"/>
      <c r="R352" s="89"/>
      <c r="S352" s="89"/>
      <c r="T352" s="90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175</v>
      </c>
      <c r="AU352" s="15" t="s">
        <v>86</v>
      </c>
    </row>
    <row r="353" s="2" customFormat="1" ht="33" customHeight="1">
      <c r="A353" s="36"/>
      <c r="B353" s="37"/>
      <c r="C353" s="210" t="s">
        <v>514</v>
      </c>
      <c r="D353" s="210" t="s">
        <v>119</v>
      </c>
      <c r="E353" s="211" t="s">
        <v>515</v>
      </c>
      <c r="F353" s="212" t="s">
        <v>516</v>
      </c>
      <c r="G353" s="213" t="s">
        <v>254</v>
      </c>
      <c r="H353" s="214">
        <v>1.1930000000000001</v>
      </c>
      <c r="I353" s="215"/>
      <c r="J353" s="216">
        <f>ROUND(I353*H353,2)</f>
        <v>0</v>
      </c>
      <c r="K353" s="217"/>
      <c r="L353" s="42"/>
      <c r="M353" s="218" t="s">
        <v>1</v>
      </c>
      <c r="N353" s="219" t="s">
        <v>44</v>
      </c>
      <c r="O353" s="89"/>
      <c r="P353" s="220">
        <f>O353*H353</f>
        <v>0</v>
      </c>
      <c r="Q353" s="220">
        <v>0</v>
      </c>
      <c r="R353" s="220">
        <f>Q353*H353</f>
        <v>0</v>
      </c>
      <c r="S353" s="220">
        <v>0</v>
      </c>
      <c r="T353" s="221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22" t="s">
        <v>123</v>
      </c>
      <c r="AT353" s="222" t="s">
        <v>119</v>
      </c>
      <c r="AU353" s="222" t="s">
        <v>86</v>
      </c>
      <c r="AY353" s="15" t="s">
        <v>117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5" t="s">
        <v>84</v>
      </c>
      <c r="BK353" s="223">
        <f>ROUND(I353*H353,2)</f>
        <v>0</v>
      </c>
      <c r="BL353" s="15" t="s">
        <v>123</v>
      </c>
      <c r="BM353" s="222" t="s">
        <v>517</v>
      </c>
    </row>
    <row r="354" s="2" customFormat="1">
      <c r="A354" s="36"/>
      <c r="B354" s="37"/>
      <c r="C354" s="38"/>
      <c r="D354" s="224" t="s">
        <v>125</v>
      </c>
      <c r="E354" s="38"/>
      <c r="F354" s="225" t="s">
        <v>518</v>
      </c>
      <c r="G354" s="38"/>
      <c r="H354" s="38"/>
      <c r="I354" s="226"/>
      <c r="J354" s="38"/>
      <c r="K354" s="38"/>
      <c r="L354" s="42"/>
      <c r="M354" s="227"/>
      <c r="N354" s="228"/>
      <c r="O354" s="89"/>
      <c r="P354" s="89"/>
      <c r="Q354" s="89"/>
      <c r="R354" s="89"/>
      <c r="S354" s="89"/>
      <c r="T354" s="90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5" t="s">
        <v>125</v>
      </c>
      <c r="AU354" s="15" t="s">
        <v>86</v>
      </c>
    </row>
    <row r="355" s="2" customFormat="1">
      <c r="A355" s="36"/>
      <c r="B355" s="37"/>
      <c r="C355" s="38"/>
      <c r="D355" s="229" t="s">
        <v>127</v>
      </c>
      <c r="E355" s="38"/>
      <c r="F355" s="230" t="s">
        <v>519</v>
      </c>
      <c r="G355" s="38"/>
      <c r="H355" s="38"/>
      <c r="I355" s="226"/>
      <c r="J355" s="38"/>
      <c r="K355" s="38"/>
      <c r="L355" s="42"/>
      <c r="M355" s="227"/>
      <c r="N355" s="228"/>
      <c r="O355" s="89"/>
      <c r="P355" s="89"/>
      <c r="Q355" s="89"/>
      <c r="R355" s="89"/>
      <c r="S355" s="89"/>
      <c r="T355" s="90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127</v>
      </c>
      <c r="AU355" s="15" t="s">
        <v>86</v>
      </c>
    </row>
    <row r="356" s="12" customFormat="1" ht="25.92" customHeight="1">
      <c r="A356" s="12"/>
      <c r="B356" s="194"/>
      <c r="C356" s="195"/>
      <c r="D356" s="196" t="s">
        <v>78</v>
      </c>
      <c r="E356" s="197" t="s">
        <v>520</v>
      </c>
      <c r="F356" s="197" t="s">
        <v>521</v>
      </c>
      <c r="G356" s="195"/>
      <c r="H356" s="195"/>
      <c r="I356" s="198"/>
      <c r="J356" s="199">
        <f>BK356</f>
        <v>0</v>
      </c>
      <c r="K356" s="195"/>
      <c r="L356" s="200"/>
      <c r="M356" s="201"/>
      <c r="N356" s="202"/>
      <c r="O356" s="202"/>
      <c r="P356" s="203">
        <f>SUM(P357:P374)</f>
        <v>0</v>
      </c>
      <c r="Q356" s="202"/>
      <c r="R356" s="203">
        <f>SUM(R357:R374)</f>
        <v>0</v>
      </c>
      <c r="S356" s="202"/>
      <c r="T356" s="204">
        <f>SUM(T357:T374)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5" t="s">
        <v>146</v>
      </c>
      <c r="AT356" s="206" t="s">
        <v>78</v>
      </c>
      <c r="AU356" s="206" t="s">
        <v>79</v>
      </c>
      <c r="AY356" s="205" t="s">
        <v>117</v>
      </c>
      <c r="BK356" s="207">
        <f>SUM(BK357:BK374)</f>
        <v>0</v>
      </c>
    </row>
    <row r="357" s="2" customFormat="1" ht="16.5" customHeight="1">
      <c r="A357" s="36"/>
      <c r="B357" s="37"/>
      <c r="C357" s="210" t="s">
        <v>522</v>
      </c>
      <c r="D357" s="210" t="s">
        <v>119</v>
      </c>
      <c r="E357" s="211" t="s">
        <v>523</v>
      </c>
      <c r="F357" s="212" t="s">
        <v>524</v>
      </c>
      <c r="G357" s="213" t="s">
        <v>525</v>
      </c>
      <c r="H357" s="214">
        <v>1</v>
      </c>
      <c r="I357" s="215"/>
      <c r="J357" s="216">
        <f>ROUND(I357*H357,2)</f>
        <v>0</v>
      </c>
      <c r="K357" s="217"/>
      <c r="L357" s="42"/>
      <c r="M357" s="218" t="s">
        <v>1</v>
      </c>
      <c r="N357" s="219" t="s">
        <v>44</v>
      </c>
      <c r="O357" s="89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22" t="s">
        <v>526</v>
      </c>
      <c r="AT357" s="222" t="s">
        <v>119</v>
      </c>
      <c r="AU357" s="222" t="s">
        <v>84</v>
      </c>
      <c r="AY357" s="15" t="s">
        <v>117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5" t="s">
        <v>84</v>
      </c>
      <c r="BK357" s="223">
        <f>ROUND(I357*H357,2)</f>
        <v>0</v>
      </c>
      <c r="BL357" s="15" t="s">
        <v>526</v>
      </c>
      <c r="BM357" s="222" t="s">
        <v>527</v>
      </c>
    </row>
    <row r="358" s="2" customFormat="1">
      <c r="A358" s="36"/>
      <c r="B358" s="37"/>
      <c r="C358" s="38"/>
      <c r="D358" s="224" t="s">
        <v>125</v>
      </c>
      <c r="E358" s="38"/>
      <c r="F358" s="225" t="s">
        <v>524</v>
      </c>
      <c r="G358" s="38"/>
      <c r="H358" s="38"/>
      <c r="I358" s="226"/>
      <c r="J358" s="38"/>
      <c r="K358" s="38"/>
      <c r="L358" s="42"/>
      <c r="M358" s="227"/>
      <c r="N358" s="228"/>
      <c r="O358" s="89"/>
      <c r="P358" s="89"/>
      <c r="Q358" s="89"/>
      <c r="R358" s="89"/>
      <c r="S358" s="89"/>
      <c r="T358" s="90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5" t="s">
        <v>125</v>
      </c>
      <c r="AU358" s="15" t="s">
        <v>84</v>
      </c>
    </row>
    <row r="359" s="2" customFormat="1" ht="16.5" customHeight="1">
      <c r="A359" s="36"/>
      <c r="B359" s="37"/>
      <c r="C359" s="210" t="s">
        <v>528</v>
      </c>
      <c r="D359" s="210" t="s">
        <v>119</v>
      </c>
      <c r="E359" s="211" t="s">
        <v>529</v>
      </c>
      <c r="F359" s="212" t="s">
        <v>530</v>
      </c>
      <c r="G359" s="213" t="s">
        <v>525</v>
      </c>
      <c r="H359" s="214">
        <v>1</v>
      </c>
      <c r="I359" s="215"/>
      <c r="J359" s="216">
        <f>ROUND(I359*H359,2)</f>
        <v>0</v>
      </c>
      <c r="K359" s="217"/>
      <c r="L359" s="42"/>
      <c r="M359" s="218" t="s">
        <v>1</v>
      </c>
      <c r="N359" s="219" t="s">
        <v>44</v>
      </c>
      <c r="O359" s="89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22" t="s">
        <v>526</v>
      </c>
      <c r="AT359" s="222" t="s">
        <v>119</v>
      </c>
      <c r="AU359" s="222" t="s">
        <v>84</v>
      </c>
      <c r="AY359" s="15" t="s">
        <v>117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5" t="s">
        <v>84</v>
      </c>
      <c r="BK359" s="223">
        <f>ROUND(I359*H359,2)</f>
        <v>0</v>
      </c>
      <c r="BL359" s="15" t="s">
        <v>526</v>
      </c>
      <c r="BM359" s="222" t="s">
        <v>531</v>
      </c>
    </row>
    <row r="360" s="2" customFormat="1">
      <c r="A360" s="36"/>
      <c r="B360" s="37"/>
      <c r="C360" s="38"/>
      <c r="D360" s="224" t="s">
        <v>125</v>
      </c>
      <c r="E360" s="38"/>
      <c r="F360" s="225" t="s">
        <v>532</v>
      </c>
      <c r="G360" s="38"/>
      <c r="H360" s="38"/>
      <c r="I360" s="226"/>
      <c r="J360" s="38"/>
      <c r="K360" s="38"/>
      <c r="L360" s="42"/>
      <c r="M360" s="227"/>
      <c r="N360" s="228"/>
      <c r="O360" s="89"/>
      <c r="P360" s="89"/>
      <c r="Q360" s="89"/>
      <c r="R360" s="89"/>
      <c r="S360" s="89"/>
      <c r="T360" s="90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5" t="s">
        <v>125</v>
      </c>
      <c r="AU360" s="15" t="s">
        <v>84</v>
      </c>
    </row>
    <row r="361" s="2" customFormat="1" ht="16.5" customHeight="1">
      <c r="A361" s="36"/>
      <c r="B361" s="37"/>
      <c r="C361" s="210" t="s">
        <v>533</v>
      </c>
      <c r="D361" s="210" t="s">
        <v>119</v>
      </c>
      <c r="E361" s="211" t="s">
        <v>534</v>
      </c>
      <c r="F361" s="212" t="s">
        <v>535</v>
      </c>
      <c r="G361" s="213" t="s">
        <v>525</v>
      </c>
      <c r="H361" s="214">
        <v>1</v>
      </c>
      <c r="I361" s="215"/>
      <c r="J361" s="216">
        <f>ROUND(I361*H361,2)</f>
        <v>0</v>
      </c>
      <c r="K361" s="217"/>
      <c r="L361" s="42"/>
      <c r="M361" s="218" t="s">
        <v>1</v>
      </c>
      <c r="N361" s="219" t="s">
        <v>44</v>
      </c>
      <c r="O361" s="89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22" t="s">
        <v>526</v>
      </c>
      <c r="AT361" s="222" t="s">
        <v>119</v>
      </c>
      <c r="AU361" s="222" t="s">
        <v>84</v>
      </c>
      <c r="AY361" s="15" t="s">
        <v>117</v>
      </c>
      <c r="BE361" s="223">
        <f>IF(N361="základní",J361,0)</f>
        <v>0</v>
      </c>
      <c r="BF361" s="223">
        <f>IF(N361="snížená",J361,0)</f>
        <v>0</v>
      </c>
      <c r="BG361" s="223">
        <f>IF(N361="zákl. přenesená",J361,0)</f>
        <v>0</v>
      </c>
      <c r="BH361" s="223">
        <f>IF(N361="sníž. přenesená",J361,0)</f>
        <v>0</v>
      </c>
      <c r="BI361" s="223">
        <f>IF(N361="nulová",J361,0)</f>
        <v>0</v>
      </c>
      <c r="BJ361" s="15" t="s">
        <v>84</v>
      </c>
      <c r="BK361" s="223">
        <f>ROUND(I361*H361,2)</f>
        <v>0</v>
      </c>
      <c r="BL361" s="15" t="s">
        <v>526</v>
      </c>
      <c r="BM361" s="222" t="s">
        <v>536</v>
      </c>
    </row>
    <row r="362" s="2" customFormat="1">
      <c r="A362" s="36"/>
      <c r="B362" s="37"/>
      <c r="C362" s="38"/>
      <c r="D362" s="224" t="s">
        <v>125</v>
      </c>
      <c r="E362" s="38"/>
      <c r="F362" s="225" t="s">
        <v>535</v>
      </c>
      <c r="G362" s="38"/>
      <c r="H362" s="38"/>
      <c r="I362" s="226"/>
      <c r="J362" s="38"/>
      <c r="K362" s="38"/>
      <c r="L362" s="42"/>
      <c r="M362" s="227"/>
      <c r="N362" s="228"/>
      <c r="O362" s="89"/>
      <c r="P362" s="89"/>
      <c r="Q362" s="89"/>
      <c r="R362" s="89"/>
      <c r="S362" s="89"/>
      <c r="T362" s="90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5" t="s">
        <v>125</v>
      </c>
      <c r="AU362" s="15" t="s">
        <v>84</v>
      </c>
    </row>
    <row r="363" s="2" customFormat="1" ht="16.5" customHeight="1">
      <c r="A363" s="36"/>
      <c r="B363" s="37"/>
      <c r="C363" s="210" t="s">
        <v>537</v>
      </c>
      <c r="D363" s="210" t="s">
        <v>119</v>
      </c>
      <c r="E363" s="211" t="s">
        <v>538</v>
      </c>
      <c r="F363" s="212" t="s">
        <v>539</v>
      </c>
      <c r="G363" s="213" t="s">
        <v>525</v>
      </c>
      <c r="H363" s="214">
        <v>1</v>
      </c>
      <c r="I363" s="215"/>
      <c r="J363" s="216">
        <f>ROUND(I363*H363,2)</f>
        <v>0</v>
      </c>
      <c r="K363" s="217"/>
      <c r="L363" s="42"/>
      <c r="M363" s="218" t="s">
        <v>1</v>
      </c>
      <c r="N363" s="219" t="s">
        <v>44</v>
      </c>
      <c r="O363" s="89"/>
      <c r="P363" s="220">
        <f>O363*H363</f>
        <v>0</v>
      </c>
      <c r="Q363" s="220">
        <v>0</v>
      </c>
      <c r="R363" s="220">
        <f>Q363*H363</f>
        <v>0</v>
      </c>
      <c r="S363" s="220">
        <v>0</v>
      </c>
      <c r="T363" s="221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22" t="s">
        <v>526</v>
      </c>
      <c r="AT363" s="222" t="s">
        <v>119</v>
      </c>
      <c r="AU363" s="222" t="s">
        <v>84</v>
      </c>
      <c r="AY363" s="15" t="s">
        <v>117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5" t="s">
        <v>84</v>
      </c>
      <c r="BK363" s="223">
        <f>ROUND(I363*H363,2)</f>
        <v>0</v>
      </c>
      <c r="BL363" s="15" t="s">
        <v>526</v>
      </c>
      <c r="BM363" s="222" t="s">
        <v>540</v>
      </c>
    </row>
    <row r="364" s="2" customFormat="1">
      <c r="A364" s="36"/>
      <c r="B364" s="37"/>
      <c r="C364" s="38"/>
      <c r="D364" s="224" t="s">
        <v>125</v>
      </c>
      <c r="E364" s="38"/>
      <c r="F364" s="225" t="s">
        <v>541</v>
      </c>
      <c r="G364" s="38"/>
      <c r="H364" s="38"/>
      <c r="I364" s="226"/>
      <c r="J364" s="38"/>
      <c r="K364" s="38"/>
      <c r="L364" s="42"/>
      <c r="M364" s="227"/>
      <c r="N364" s="228"/>
      <c r="O364" s="89"/>
      <c r="P364" s="89"/>
      <c r="Q364" s="89"/>
      <c r="R364" s="89"/>
      <c r="S364" s="89"/>
      <c r="T364" s="90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5" t="s">
        <v>125</v>
      </c>
      <c r="AU364" s="15" t="s">
        <v>84</v>
      </c>
    </row>
    <row r="365" s="2" customFormat="1" ht="16.5" customHeight="1">
      <c r="A365" s="36"/>
      <c r="B365" s="37"/>
      <c r="C365" s="210" t="s">
        <v>542</v>
      </c>
      <c r="D365" s="210" t="s">
        <v>119</v>
      </c>
      <c r="E365" s="211" t="s">
        <v>543</v>
      </c>
      <c r="F365" s="212" t="s">
        <v>544</v>
      </c>
      <c r="G365" s="213" t="s">
        <v>525</v>
      </c>
      <c r="H365" s="214">
        <v>1</v>
      </c>
      <c r="I365" s="215"/>
      <c r="J365" s="216">
        <f>ROUND(I365*H365,2)</f>
        <v>0</v>
      </c>
      <c r="K365" s="217"/>
      <c r="L365" s="42"/>
      <c r="M365" s="218" t="s">
        <v>1</v>
      </c>
      <c r="N365" s="219" t="s">
        <v>44</v>
      </c>
      <c r="O365" s="89"/>
      <c r="P365" s="220">
        <f>O365*H365</f>
        <v>0</v>
      </c>
      <c r="Q365" s="220">
        <v>0</v>
      </c>
      <c r="R365" s="220">
        <f>Q365*H365</f>
        <v>0</v>
      </c>
      <c r="S365" s="220">
        <v>0</v>
      </c>
      <c r="T365" s="221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22" t="s">
        <v>526</v>
      </c>
      <c r="AT365" s="222" t="s">
        <v>119</v>
      </c>
      <c r="AU365" s="222" t="s">
        <v>84</v>
      </c>
      <c r="AY365" s="15" t="s">
        <v>117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5" t="s">
        <v>84</v>
      </c>
      <c r="BK365" s="223">
        <f>ROUND(I365*H365,2)</f>
        <v>0</v>
      </c>
      <c r="BL365" s="15" t="s">
        <v>526</v>
      </c>
      <c r="BM365" s="222" t="s">
        <v>545</v>
      </c>
    </row>
    <row r="366" s="2" customFormat="1">
      <c r="A366" s="36"/>
      <c r="B366" s="37"/>
      <c r="C366" s="38"/>
      <c r="D366" s="224" t="s">
        <v>125</v>
      </c>
      <c r="E366" s="38"/>
      <c r="F366" s="225" t="s">
        <v>544</v>
      </c>
      <c r="G366" s="38"/>
      <c r="H366" s="38"/>
      <c r="I366" s="226"/>
      <c r="J366" s="38"/>
      <c r="K366" s="38"/>
      <c r="L366" s="42"/>
      <c r="M366" s="227"/>
      <c r="N366" s="228"/>
      <c r="O366" s="89"/>
      <c r="P366" s="89"/>
      <c r="Q366" s="89"/>
      <c r="R366" s="89"/>
      <c r="S366" s="89"/>
      <c r="T366" s="90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5" t="s">
        <v>125</v>
      </c>
      <c r="AU366" s="15" t="s">
        <v>84</v>
      </c>
    </row>
    <row r="367" s="2" customFormat="1" ht="16.5" customHeight="1">
      <c r="A367" s="36"/>
      <c r="B367" s="37"/>
      <c r="C367" s="210" t="s">
        <v>546</v>
      </c>
      <c r="D367" s="210" t="s">
        <v>119</v>
      </c>
      <c r="E367" s="211" t="s">
        <v>547</v>
      </c>
      <c r="F367" s="212" t="s">
        <v>548</v>
      </c>
      <c r="G367" s="213" t="s">
        <v>525</v>
      </c>
      <c r="H367" s="214">
        <v>1</v>
      </c>
      <c r="I367" s="215"/>
      <c r="J367" s="216">
        <f>ROUND(I367*H367,2)</f>
        <v>0</v>
      </c>
      <c r="K367" s="217"/>
      <c r="L367" s="42"/>
      <c r="M367" s="218" t="s">
        <v>1</v>
      </c>
      <c r="N367" s="219" t="s">
        <v>44</v>
      </c>
      <c r="O367" s="89"/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22" t="s">
        <v>526</v>
      </c>
      <c r="AT367" s="222" t="s">
        <v>119</v>
      </c>
      <c r="AU367" s="222" t="s">
        <v>84</v>
      </c>
      <c r="AY367" s="15" t="s">
        <v>117</v>
      </c>
      <c r="BE367" s="223">
        <f>IF(N367="základní",J367,0)</f>
        <v>0</v>
      </c>
      <c r="BF367" s="223">
        <f>IF(N367="snížená",J367,0)</f>
        <v>0</v>
      </c>
      <c r="BG367" s="223">
        <f>IF(N367="zákl. přenesená",J367,0)</f>
        <v>0</v>
      </c>
      <c r="BH367" s="223">
        <f>IF(N367="sníž. přenesená",J367,0)</f>
        <v>0</v>
      </c>
      <c r="BI367" s="223">
        <f>IF(N367="nulová",J367,0)</f>
        <v>0</v>
      </c>
      <c r="BJ367" s="15" t="s">
        <v>84</v>
      </c>
      <c r="BK367" s="223">
        <f>ROUND(I367*H367,2)</f>
        <v>0</v>
      </c>
      <c r="BL367" s="15" t="s">
        <v>526</v>
      </c>
      <c r="BM367" s="222" t="s">
        <v>549</v>
      </c>
    </row>
    <row r="368" s="2" customFormat="1">
      <c r="A368" s="36"/>
      <c r="B368" s="37"/>
      <c r="C368" s="38"/>
      <c r="D368" s="224" t="s">
        <v>125</v>
      </c>
      <c r="E368" s="38"/>
      <c r="F368" s="225" t="s">
        <v>548</v>
      </c>
      <c r="G368" s="38"/>
      <c r="H368" s="38"/>
      <c r="I368" s="226"/>
      <c r="J368" s="38"/>
      <c r="K368" s="38"/>
      <c r="L368" s="42"/>
      <c r="M368" s="227"/>
      <c r="N368" s="228"/>
      <c r="O368" s="89"/>
      <c r="P368" s="89"/>
      <c r="Q368" s="89"/>
      <c r="R368" s="89"/>
      <c r="S368" s="89"/>
      <c r="T368" s="90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5" t="s">
        <v>125</v>
      </c>
      <c r="AU368" s="15" t="s">
        <v>84</v>
      </c>
    </row>
    <row r="369" s="2" customFormat="1" ht="16.5" customHeight="1">
      <c r="A369" s="36"/>
      <c r="B369" s="37"/>
      <c r="C369" s="210" t="s">
        <v>550</v>
      </c>
      <c r="D369" s="210" t="s">
        <v>119</v>
      </c>
      <c r="E369" s="211" t="s">
        <v>551</v>
      </c>
      <c r="F369" s="212" t="s">
        <v>552</v>
      </c>
      <c r="G369" s="213" t="s">
        <v>525</v>
      </c>
      <c r="H369" s="214">
        <v>1</v>
      </c>
      <c r="I369" s="215"/>
      <c r="J369" s="216">
        <f>ROUND(I369*H369,2)</f>
        <v>0</v>
      </c>
      <c r="K369" s="217"/>
      <c r="L369" s="42"/>
      <c r="M369" s="218" t="s">
        <v>1</v>
      </c>
      <c r="N369" s="219" t="s">
        <v>44</v>
      </c>
      <c r="O369" s="89"/>
      <c r="P369" s="220">
        <f>O369*H369</f>
        <v>0</v>
      </c>
      <c r="Q369" s="220">
        <v>0</v>
      </c>
      <c r="R369" s="220">
        <f>Q369*H369</f>
        <v>0</v>
      </c>
      <c r="S369" s="220">
        <v>0</v>
      </c>
      <c r="T369" s="221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22" t="s">
        <v>526</v>
      </c>
      <c r="AT369" s="222" t="s">
        <v>119</v>
      </c>
      <c r="AU369" s="222" t="s">
        <v>84</v>
      </c>
      <c r="AY369" s="15" t="s">
        <v>117</v>
      </c>
      <c r="BE369" s="223">
        <f>IF(N369="základní",J369,0)</f>
        <v>0</v>
      </c>
      <c r="BF369" s="223">
        <f>IF(N369="snížená",J369,0)</f>
        <v>0</v>
      </c>
      <c r="BG369" s="223">
        <f>IF(N369="zákl. přenesená",J369,0)</f>
        <v>0</v>
      </c>
      <c r="BH369" s="223">
        <f>IF(N369="sníž. přenesená",J369,0)</f>
        <v>0</v>
      </c>
      <c r="BI369" s="223">
        <f>IF(N369="nulová",J369,0)</f>
        <v>0</v>
      </c>
      <c r="BJ369" s="15" t="s">
        <v>84</v>
      </c>
      <c r="BK369" s="223">
        <f>ROUND(I369*H369,2)</f>
        <v>0</v>
      </c>
      <c r="BL369" s="15" t="s">
        <v>526</v>
      </c>
      <c r="BM369" s="222" t="s">
        <v>553</v>
      </c>
    </row>
    <row r="370" s="2" customFormat="1">
      <c r="A370" s="36"/>
      <c r="B370" s="37"/>
      <c r="C370" s="38"/>
      <c r="D370" s="224" t="s">
        <v>125</v>
      </c>
      <c r="E370" s="38"/>
      <c r="F370" s="225" t="s">
        <v>552</v>
      </c>
      <c r="G370" s="38"/>
      <c r="H370" s="38"/>
      <c r="I370" s="226"/>
      <c r="J370" s="38"/>
      <c r="K370" s="38"/>
      <c r="L370" s="42"/>
      <c r="M370" s="227"/>
      <c r="N370" s="228"/>
      <c r="O370" s="89"/>
      <c r="P370" s="89"/>
      <c r="Q370" s="89"/>
      <c r="R370" s="89"/>
      <c r="S370" s="89"/>
      <c r="T370" s="90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5" t="s">
        <v>125</v>
      </c>
      <c r="AU370" s="15" t="s">
        <v>84</v>
      </c>
    </row>
    <row r="371" s="2" customFormat="1" ht="16.5" customHeight="1">
      <c r="A371" s="36"/>
      <c r="B371" s="37"/>
      <c r="C371" s="210" t="s">
        <v>554</v>
      </c>
      <c r="D371" s="210" t="s">
        <v>119</v>
      </c>
      <c r="E371" s="211" t="s">
        <v>555</v>
      </c>
      <c r="F371" s="212" t="s">
        <v>556</v>
      </c>
      <c r="G371" s="213" t="s">
        <v>525</v>
      </c>
      <c r="H371" s="214">
        <v>1</v>
      </c>
      <c r="I371" s="215"/>
      <c r="J371" s="216">
        <f>ROUND(I371*H371,2)</f>
        <v>0</v>
      </c>
      <c r="K371" s="217"/>
      <c r="L371" s="42"/>
      <c r="M371" s="218" t="s">
        <v>1</v>
      </c>
      <c r="N371" s="219" t="s">
        <v>44</v>
      </c>
      <c r="O371" s="89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22" t="s">
        <v>526</v>
      </c>
      <c r="AT371" s="222" t="s">
        <v>119</v>
      </c>
      <c r="AU371" s="222" t="s">
        <v>84</v>
      </c>
      <c r="AY371" s="15" t="s">
        <v>117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15" t="s">
        <v>84</v>
      </c>
      <c r="BK371" s="223">
        <f>ROUND(I371*H371,2)</f>
        <v>0</v>
      </c>
      <c r="BL371" s="15" t="s">
        <v>526</v>
      </c>
      <c r="BM371" s="222" t="s">
        <v>557</v>
      </c>
    </row>
    <row r="372" s="2" customFormat="1">
      <c r="A372" s="36"/>
      <c r="B372" s="37"/>
      <c r="C372" s="38"/>
      <c r="D372" s="224" t="s">
        <v>125</v>
      </c>
      <c r="E372" s="38"/>
      <c r="F372" s="225" t="s">
        <v>556</v>
      </c>
      <c r="G372" s="38"/>
      <c r="H372" s="38"/>
      <c r="I372" s="226"/>
      <c r="J372" s="38"/>
      <c r="K372" s="38"/>
      <c r="L372" s="42"/>
      <c r="M372" s="227"/>
      <c r="N372" s="228"/>
      <c r="O372" s="89"/>
      <c r="P372" s="89"/>
      <c r="Q372" s="89"/>
      <c r="R372" s="89"/>
      <c r="S372" s="89"/>
      <c r="T372" s="90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5" t="s">
        <v>125</v>
      </c>
      <c r="AU372" s="15" t="s">
        <v>84</v>
      </c>
    </row>
    <row r="373" s="2" customFormat="1" ht="16.5" customHeight="1">
      <c r="A373" s="36"/>
      <c r="B373" s="37"/>
      <c r="C373" s="210" t="s">
        <v>558</v>
      </c>
      <c r="D373" s="210" t="s">
        <v>119</v>
      </c>
      <c r="E373" s="211" t="s">
        <v>559</v>
      </c>
      <c r="F373" s="212" t="s">
        <v>560</v>
      </c>
      <c r="G373" s="213" t="s">
        <v>525</v>
      </c>
      <c r="H373" s="214">
        <v>1</v>
      </c>
      <c r="I373" s="215"/>
      <c r="J373" s="216">
        <f>ROUND(I373*H373,2)</f>
        <v>0</v>
      </c>
      <c r="K373" s="217"/>
      <c r="L373" s="42"/>
      <c r="M373" s="218" t="s">
        <v>1</v>
      </c>
      <c r="N373" s="219" t="s">
        <v>44</v>
      </c>
      <c r="O373" s="89"/>
      <c r="P373" s="220">
        <f>O373*H373</f>
        <v>0</v>
      </c>
      <c r="Q373" s="220">
        <v>0</v>
      </c>
      <c r="R373" s="220">
        <f>Q373*H373</f>
        <v>0</v>
      </c>
      <c r="S373" s="220">
        <v>0</v>
      </c>
      <c r="T373" s="221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222" t="s">
        <v>526</v>
      </c>
      <c r="AT373" s="222" t="s">
        <v>119</v>
      </c>
      <c r="AU373" s="222" t="s">
        <v>84</v>
      </c>
      <c r="AY373" s="15" t="s">
        <v>117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15" t="s">
        <v>84</v>
      </c>
      <c r="BK373" s="223">
        <f>ROUND(I373*H373,2)</f>
        <v>0</v>
      </c>
      <c r="BL373" s="15" t="s">
        <v>526</v>
      </c>
      <c r="BM373" s="222" t="s">
        <v>561</v>
      </c>
    </row>
    <row r="374" s="2" customFormat="1">
      <c r="A374" s="36"/>
      <c r="B374" s="37"/>
      <c r="C374" s="38"/>
      <c r="D374" s="224" t="s">
        <v>125</v>
      </c>
      <c r="E374" s="38"/>
      <c r="F374" s="225" t="s">
        <v>560</v>
      </c>
      <c r="G374" s="38"/>
      <c r="H374" s="38"/>
      <c r="I374" s="226"/>
      <c r="J374" s="38"/>
      <c r="K374" s="38"/>
      <c r="L374" s="42"/>
      <c r="M374" s="254"/>
      <c r="N374" s="255"/>
      <c r="O374" s="256"/>
      <c r="P374" s="256"/>
      <c r="Q374" s="256"/>
      <c r="R374" s="256"/>
      <c r="S374" s="256"/>
      <c r="T374" s="25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5" t="s">
        <v>125</v>
      </c>
      <c r="AU374" s="15" t="s">
        <v>84</v>
      </c>
    </row>
    <row r="375" s="2" customFormat="1" ht="6.96" customHeight="1">
      <c r="A375" s="36"/>
      <c r="B375" s="64"/>
      <c r="C375" s="65"/>
      <c r="D375" s="65"/>
      <c r="E375" s="65"/>
      <c r="F375" s="65"/>
      <c r="G375" s="65"/>
      <c r="H375" s="65"/>
      <c r="I375" s="65"/>
      <c r="J375" s="65"/>
      <c r="K375" s="65"/>
      <c r="L375" s="42"/>
      <c r="M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</row>
  </sheetData>
  <sheetProtection sheet="1" autoFilter="0" formatColumns="0" formatRows="0" objects="1" scenarios="1" spinCount="100000" saltValue="FijdF0WYs9lw7pxpkrpx2/Aj+oiFrYoW+NK8cFgMcBP16jEQVwSDM+8cykvECxwkP2ESDorBsqVIID6zVsJ52w==" hashValue="vQu9NPx6z6cqtdGownKCGKaHdiF+fBR34vzMGIZw4/Srg8XgFxIlIhl/+5G3L3EJX9S6e3etEv1ZInGdg12IyQ==" algorithmName="SHA-512" password="CC35"/>
  <autoFilter ref="C119:K374"/>
  <mergeCells count="6">
    <mergeCell ref="E7:H7"/>
    <mergeCell ref="E16:H16"/>
    <mergeCell ref="E25:H25"/>
    <mergeCell ref="E85:H85"/>
    <mergeCell ref="E112:H112"/>
    <mergeCell ref="L2:V2"/>
  </mergeCells>
  <hyperlinks>
    <hyperlink ref="F125" r:id="rId1" display="https://podminky.urs.cz/item/CS_URS_2022_01/119002121"/>
    <hyperlink ref="F128" r:id="rId2" display="https://podminky.urs.cz/item/CS_URS_2022_01/119002122"/>
    <hyperlink ref="F131" r:id="rId3" display="https://podminky.urs.cz/item/CS_URS_2022_01/119002411"/>
    <hyperlink ref="F134" r:id="rId4" display="https://podminky.urs.cz/item/CS_URS_2022_01/119002412"/>
    <hyperlink ref="F137" r:id="rId5" display="https://podminky.urs.cz/item/CS_URS_2022_01/919735112"/>
    <hyperlink ref="F141" r:id="rId6" display="https://podminky.urs.cz/item/CS_URS_2022_01/113107442"/>
    <hyperlink ref="F145" r:id="rId7" display="https://podminky.urs.cz/item/CS_URS_2022_01/113107422"/>
    <hyperlink ref="F149" r:id="rId8" display="https://podminky.urs.cz/item/CS_URS_2022_01/113107412"/>
    <hyperlink ref="F154" r:id="rId9" display="https://podminky.urs.cz/item/CS_URS_2022_01/119003227"/>
    <hyperlink ref="F158" r:id="rId10" display="https://podminky.urs.cz/item/CS_URS_2022_01/119003228"/>
    <hyperlink ref="F162" r:id="rId11" display="https://podminky.urs.cz/item/CS_URS_2022_01/121151103"/>
    <hyperlink ref="F167" r:id="rId12" display="https://podminky.urs.cz/item/CS_URS_2021_01/132312211"/>
    <hyperlink ref="F172" r:id="rId13" display="https://podminky.urs.cz/item/CS_URS_2022_01/132354201"/>
    <hyperlink ref="F177" r:id="rId14" display="https://podminky.urs.cz/item/CS_URS_2022_01/122351101"/>
    <hyperlink ref="F181" r:id="rId15" display="https://podminky.urs.cz/item/CS_URS_2022_01/151101101"/>
    <hyperlink ref="F185" r:id="rId16" display="https://podminky.urs.cz/item/CS_URS_2022_01/151101111"/>
    <hyperlink ref="F188" r:id="rId17" display="https://podminky.urs.cz/item/CS_URS_2022_01/451572111"/>
    <hyperlink ref="F193" r:id="rId18" display="https://podminky.urs.cz/item/CS_URS_2022_01/175151101"/>
    <hyperlink ref="F200" r:id="rId19" display="https://podminky.urs.cz/item/CS_URS_2022_01/162351123"/>
    <hyperlink ref="F205" r:id="rId20" display="https://podminky.urs.cz/item/CS_URS_2022_01/167151112"/>
    <hyperlink ref="F210" r:id="rId21" display="https://podminky.urs.cz/item/CS_URS_2022_01/174151101"/>
    <hyperlink ref="F215" r:id="rId22" display="https://podminky.urs.cz/item/CS_URS_2022_01/162751137"/>
    <hyperlink ref="F220" r:id="rId23" display="https://podminky.urs.cz/item/CS_URS_2022_01/171201231"/>
    <hyperlink ref="F225" r:id="rId24" display="https://podminky.urs.cz/item/CS_URS_2022_01/181411131"/>
    <hyperlink ref="F234" r:id="rId25" display="https://podminky.urs.cz/item/CS_URS_2022_01/577134031"/>
    <hyperlink ref="F238" r:id="rId26" display="https://podminky.urs.cz/item/CS_URS_2022_01/573211109"/>
    <hyperlink ref="F241" r:id="rId27" display="https://podminky.urs.cz/item/CS_URS_2022_01/565135101"/>
    <hyperlink ref="F244" r:id="rId28" display="https://podminky.urs.cz/item/CS_URS_2022_01/573111113"/>
    <hyperlink ref="F247" r:id="rId29" display="https://podminky.urs.cz/item/CS_URS_2022_01/564752114"/>
    <hyperlink ref="F250" r:id="rId30" display="https://podminky.urs.cz/item/CS_URS_2022_01/564261111"/>
    <hyperlink ref="F253" r:id="rId31" display="https://podminky.urs.cz/item/CS_URS_2022_01/919732211"/>
    <hyperlink ref="F258" r:id="rId32" display="https://podminky.urs.cz/item/CS_URS_2022_01/569851111"/>
    <hyperlink ref="F262" r:id="rId33" display="https://podminky.urs.cz/item/CS_URS_2022_01/564231111"/>
    <hyperlink ref="F267" r:id="rId34" display="https://podminky.urs.cz/item/CS_URS_2022_01/871315231"/>
    <hyperlink ref="F271" r:id="rId35" display="https://podminky.urs.cz/item/CS_URS_2022_01/877355121.1"/>
    <hyperlink ref="F279" r:id="rId36" display="https://podminky.urs.cz/item/CS_URS_2022_01/877315211"/>
    <hyperlink ref="F286" r:id="rId37" display="https://podminky.urs.cz/item/CS_URS_2022_01/359901211"/>
    <hyperlink ref="F291" r:id="rId38" display="https://podminky.urs.cz/item/CS_URS_2022_01/892372111"/>
    <hyperlink ref="F295" r:id="rId39" display="https://podminky.urs.cz/item/CS_URS_2022_01/892351111"/>
    <hyperlink ref="F299" r:id="rId40" display="https://podminky.urs.cz/item/CS_URS_2022_01/899722112"/>
    <hyperlink ref="F318" r:id="rId41" display="https://podminky.urs.cz/item/CS_URS_2022_01/997221551"/>
    <hyperlink ref="F323" r:id="rId42" display="https://podminky.urs.cz/item/CS_URS_2022_01/997221559"/>
    <hyperlink ref="F328" r:id="rId43" display="https://podminky.urs.cz/item/CS_URS_2022_01/997221561"/>
    <hyperlink ref="F333" r:id="rId44" display="https://podminky.urs.cz/item/CS_URS_2022_01/997221569"/>
    <hyperlink ref="F338" r:id="rId45" display="https://podminky.urs.cz/item/CS_URS_2022_01/997221873"/>
    <hyperlink ref="F342" r:id="rId46" display="https://podminky.urs.cz/item/CS_URS_2022_01/997221875"/>
    <hyperlink ref="F347" r:id="rId47" display="https://podminky.urs.cz/item/CS_URS_2022_01/998225111"/>
    <hyperlink ref="F351" r:id="rId48" display="https://podminky.urs.cz/item/CS_URS_2022_01/998276101"/>
    <hyperlink ref="F355" r:id="rId49" display="https://podminky.urs.cz/item/CS_URS_2022_01/99827612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SERVER\Administrator</dc:creator>
  <cp:lastModifiedBy>SERVER\Administrator</cp:lastModifiedBy>
  <dcterms:created xsi:type="dcterms:W3CDTF">2022-07-07T13:47:09Z</dcterms:created>
  <dcterms:modified xsi:type="dcterms:W3CDTF">2022-07-07T13:47:12Z</dcterms:modified>
</cp:coreProperties>
</file>